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1" activeTab="1"/>
  </bookViews>
  <sheets>
    <sheet name="Лист1" sheetId="1" state="hidden" r:id="rId1"/>
    <sheet name="дошк отд" sheetId="2" r:id="rId2"/>
    <sheet name="сады" sheetId="3" state="hidden" r:id="rId3"/>
  </sheets>
  <definedNames/>
  <calcPr fullCalcOnLoad="1"/>
</workbook>
</file>

<file path=xl/sharedStrings.xml><?xml version="1.0" encoding="utf-8"?>
<sst xmlns="http://schemas.openxmlformats.org/spreadsheetml/2006/main" count="219" uniqueCount="100">
  <si>
    <t>Наименование учреждения</t>
  </si>
  <si>
    <t>Дети -сироты и дети, оставшиеся без попечения родителей</t>
  </si>
  <si>
    <t>Количество получателей услуги в соответстви с муниципальным заданием всего</t>
  </si>
  <si>
    <t>Распределение детей по категориям потребителей услуги и времени пребывания в дошкольном учреждении</t>
  </si>
  <si>
    <t>Дети-инвалиды</t>
  </si>
  <si>
    <t>Физические лица льготных категорий, определяемых учредителем</t>
  </si>
  <si>
    <t>дети из многодетной семьи</t>
  </si>
  <si>
    <t xml:space="preserve">дети сотрудников (20%) </t>
  </si>
  <si>
    <t>дети сотрудников (50%)</t>
  </si>
  <si>
    <t>"остальные дети"</t>
  </si>
  <si>
    <t>Группа кратковременного пребывания детей (от 3 до 5 часов)</t>
  </si>
  <si>
    <t>Группа сокращенного пребывания (8 и 10,5 часов)</t>
  </si>
  <si>
    <t>Группа полного дня (12 часов)</t>
  </si>
  <si>
    <t>Дети с туберкулезной интоксикацией</t>
  </si>
  <si>
    <t>Группа круглосуточного пребывания</t>
  </si>
  <si>
    <t>д/с 1</t>
  </si>
  <si>
    <t>д/с 2</t>
  </si>
  <si>
    <t>д/с 3</t>
  </si>
  <si>
    <t>д/с 4</t>
  </si>
  <si>
    <t>д/с 5</t>
  </si>
  <si>
    <t>д/с 6</t>
  </si>
  <si>
    <t>д/с 7</t>
  </si>
  <si>
    <t>д/с 8</t>
  </si>
  <si>
    <t>д/с 9</t>
  </si>
  <si>
    <t>д/с 10</t>
  </si>
  <si>
    <t>д/с 11</t>
  </si>
  <si>
    <t>д/с 12</t>
  </si>
  <si>
    <t>д/с 13</t>
  </si>
  <si>
    <t>д/с 14</t>
  </si>
  <si>
    <t>д/с 15</t>
  </si>
  <si>
    <t>д/с 16</t>
  </si>
  <si>
    <t>д/с 17</t>
  </si>
  <si>
    <t>д/с 18</t>
  </si>
  <si>
    <t>д/с 19</t>
  </si>
  <si>
    <t>д/с 20</t>
  </si>
  <si>
    <t>д/с 21</t>
  </si>
  <si>
    <t>д/с 22</t>
  </si>
  <si>
    <t>д/с 23</t>
  </si>
  <si>
    <t>д/с 24</t>
  </si>
  <si>
    <t>д/с 25</t>
  </si>
  <si>
    <t>д/с 26</t>
  </si>
  <si>
    <t>д/с 27</t>
  </si>
  <si>
    <t>д/с 28</t>
  </si>
  <si>
    <t>д/с 29</t>
  </si>
  <si>
    <t>д/с 30</t>
  </si>
  <si>
    <t>д/с 31</t>
  </si>
  <si>
    <t>д/с 32</t>
  </si>
  <si>
    <t>д/с 33</t>
  </si>
  <si>
    <t>д/с 34</t>
  </si>
  <si>
    <t>д/с 35</t>
  </si>
  <si>
    <t>д/с 36</t>
  </si>
  <si>
    <t>д/с 37</t>
  </si>
  <si>
    <t>д/с 38</t>
  </si>
  <si>
    <t>д/с 39</t>
  </si>
  <si>
    <t>д/с 40</t>
  </si>
  <si>
    <t>д/с 41</t>
  </si>
  <si>
    <t>д/с 42</t>
  </si>
  <si>
    <t>д/с 43</t>
  </si>
  <si>
    <t>д/с 44</t>
  </si>
  <si>
    <t>д/с 45</t>
  </si>
  <si>
    <t>д/с 46</t>
  </si>
  <si>
    <t>д/с 47</t>
  </si>
  <si>
    <t>д/с 48</t>
  </si>
  <si>
    <t>д/с 49</t>
  </si>
  <si>
    <t>д/с 50</t>
  </si>
  <si>
    <t>д/с 51</t>
  </si>
  <si>
    <t>д/с 52</t>
  </si>
  <si>
    <t>д/с 53</t>
  </si>
  <si>
    <t>д/с 54</t>
  </si>
  <si>
    <t>д/с 55</t>
  </si>
  <si>
    <t>д/с 56</t>
  </si>
  <si>
    <t>ИТОГО:</t>
  </si>
  <si>
    <t>Родительская плата за присмотр и уход</t>
  </si>
  <si>
    <t>Объем расходов на питание в дошкольном учреждении (тыс. руб.)</t>
  </si>
  <si>
    <t>Субсидия на выполнение муниципального задания по услуге "Присмотр и уход" (город)</t>
  </si>
  <si>
    <t>Субсидия на выполнение муниципального задания по услуге "Присмотр и уход" (область)</t>
  </si>
  <si>
    <t>27 = (гр.3 х норматив + гр.4 х норматив + гр.9 х норматив + гр14хнорматив хгр.15хнорматив + гр. 16 х  норматив+ гр.21) х кол-во детодней</t>
  </si>
  <si>
    <t>26 = (гр.3 х норматив + гр.4х норматив+ гр. 5 х норматив + гр.6 х норматив + гр.7 х норматив + гр.8 х норматив +гр. 9 х норматив + гр. 10 х норматив +  гр.11 х норматив + гр.12 х норматив + гр.13х норматив + гр.14 х норматив + гр.15 х норматив + гр. 16 х норматив + гр. 17 х норматив +  гр.18 х норматив + гр.19 х норматив + гр. 20 х норматив + гр.21 х норматив + гр. 22 х норматив + гр. 23 х норматив + гр. 24 х норматив + гр. 25 х норматив) х кол-во детодней</t>
  </si>
  <si>
    <t>28 = (гр.6 х норматив + гр. 7 х норматив + гр.8 х норматив + гр.11 х норматив + гр.12 х норматив + гр.13 х норматив + гр. 18 х норматив + гр. 19 х  норматив + гр.20 х норматив + гр. 23 х норматив + гр. 24 х норматив + гр.25 х норматив) х кол-во детодней</t>
  </si>
  <si>
    <t>ВСЕГО</t>
  </si>
  <si>
    <t>29 = гр.26+гр.27 + гр. 28</t>
  </si>
  <si>
    <t>МБОУ №12</t>
  </si>
  <si>
    <t>МБОУ №4</t>
  </si>
  <si>
    <t>МБОУ №5</t>
  </si>
  <si>
    <t>МАОУ №47</t>
  </si>
  <si>
    <t>МБОУ "ПИЛГ"</t>
  </si>
  <si>
    <t>Интернат</t>
  </si>
  <si>
    <t>27 = (гр.3 х норматив + гр.4х норматив+ гр. 5 х норматив + гр.6 х норматив + гр.7 х норматив + гр.8 х норматив +гр. 9 х норматив + гр. 10 х норматив +  гр.11 х норматив + гр.12 х норматив + гр.13х норматив + гр.14 х норматив + гр.15 х норматив + гр. 16 х норматив + гр. 17 х норматив +  гр.18 х норматив + гр.19 х норматив + гр. 20 х норматив + гр.21 х норматив + гр. 22 х норматив + гр. 23 х норматив + гр. 24 х норматив + гр. 25 х норматив+гр.26 х норматив) х кол-во детодней</t>
  </si>
  <si>
    <t>29 = (гр.6 х норматив + гр. 7 х норматив + гр.8 х норматив + гр.12 х норматив + гр.13 х норматив + гр.14 х норматив + гр. 19 х норматив + гр. 20 х  норматив + гр.21 х норматив  + гр. 24 х норматив + гр.25 х норматив+ гр.26 х норматив) х кол-во детодней</t>
  </si>
  <si>
    <t>28 = (гр.3 х норматив + гр.4 х норматив + гр.9 х норматив +гр. 10 х норматив + гр15хнорматив хгр.16хнорматив + гр. 17 х  норматив+ гр.22) х кол-во детодней</t>
  </si>
  <si>
    <t>30 = гр.27+гр.28 + гр. 29</t>
  </si>
  <si>
    <t>моющие средства</t>
  </si>
  <si>
    <t>ПИЛГ</t>
  </si>
  <si>
    <t>ИТОГО</t>
  </si>
  <si>
    <t>всего</t>
  </si>
  <si>
    <t>колво детей сирот и инвалидов</t>
  </si>
  <si>
    <t>кол-во д/д</t>
  </si>
  <si>
    <t>стоимость 1д/д на моющие</t>
  </si>
  <si>
    <t>сумма</t>
  </si>
  <si>
    <t>Приложение 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</si>
</sst>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"/>
      <family val="1"/>
    </font>
    <font>
      <b/>
      <sz val="10"/>
      <name val="Times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b/>
      <sz val="10"/>
      <name val="Arial"/>
      <family val="2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b/>
      <sz val="16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b/>
      <sz val="18"/>
      <color indexed="56"/>
      <name val="Cambria"/>
      <family val="2"/>
    </font>
    <font>
      <sz val="16"/>
      <color indexed="60"/>
      <name val="Calibri"/>
      <family val="2"/>
    </font>
    <font>
      <sz val="16"/>
      <color indexed="20"/>
      <name val="Calibri"/>
      <family val="2"/>
    </font>
    <font>
      <i/>
      <sz val="16"/>
      <color indexed="23"/>
      <name val="Calibri"/>
      <family val="2"/>
    </font>
    <font>
      <sz val="16"/>
      <color indexed="52"/>
      <name val="Calibri"/>
      <family val="2"/>
    </font>
    <font>
      <sz val="16"/>
      <color indexed="10"/>
      <name val="Calibri"/>
      <family val="2"/>
    </font>
    <font>
      <sz val="16"/>
      <color indexed="17"/>
      <name val="Calibri"/>
      <family val="2"/>
    </font>
    <font>
      <b/>
      <i/>
      <sz val="9"/>
      <color indexed="10"/>
      <name val="Times New Roman"/>
      <family val="1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6"/>
      <color rgb="FF3F3F3F"/>
      <name val="Calibri"/>
      <family val="2"/>
    </font>
    <font>
      <b/>
      <sz val="16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Calibri"/>
      <family val="2"/>
    </font>
    <font>
      <b/>
      <sz val="16"/>
      <color theme="0"/>
      <name val="Calibri"/>
      <family val="2"/>
    </font>
    <font>
      <b/>
      <sz val="18"/>
      <color theme="3"/>
      <name val="Cambria"/>
      <family val="2"/>
    </font>
    <font>
      <sz val="16"/>
      <color rgb="FF9C6500"/>
      <name val="Calibri"/>
      <family val="2"/>
    </font>
    <font>
      <sz val="16"/>
      <color rgb="FF9C0006"/>
      <name val="Calibri"/>
      <family val="2"/>
    </font>
    <font>
      <i/>
      <sz val="16"/>
      <color rgb="FF7F7F7F"/>
      <name val="Calibri"/>
      <family val="2"/>
    </font>
    <font>
      <sz val="16"/>
      <color rgb="FFFA7D00"/>
      <name val="Calibri"/>
      <family val="2"/>
    </font>
    <font>
      <sz val="16"/>
      <color rgb="FFFF0000"/>
      <name val="Calibri"/>
      <family val="2"/>
    </font>
    <font>
      <sz val="16"/>
      <color rgb="FF006100"/>
      <name val="Calibri"/>
      <family val="2"/>
    </font>
    <font>
      <b/>
      <i/>
      <sz val="9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4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188" fontId="2" fillId="0" borderId="17" xfId="0" applyNumberFormat="1" applyFont="1" applyBorder="1" applyAlignment="1">
      <alignment horizontal="center" vertical="center" wrapText="1"/>
    </xf>
    <xf numFmtId="188" fontId="2" fillId="0" borderId="18" xfId="0" applyNumberFormat="1" applyFont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188" fontId="2" fillId="0" borderId="22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3" fillId="0" borderId="0" xfId="0" applyFont="1" applyFill="1" applyBorder="1" applyAlignment="1">
      <alignment horizontal="left" vertical="center" wrapText="1"/>
    </xf>
    <xf numFmtId="3" fontId="1" fillId="36" borderId="23" xfId="0" applyNumberFormat="1" applyFont="1" applyFill="1" applyBorder="1" applyAlignment="1">
      <alignment horizontal="center" vertical="center" wrapText="1"/>
    </xf>
    <xf numFmtId="3" fontId="1" fillId="36" borderId="24" xfId="0" applyNumberFormat="1" applyFont="1" applyFill="1" applyBorder="1" applyAlignment="1">
      <alignment horizontal="center" vertical="center" wrapText="1"/>
    </xf>
    <xf numFmtId="3" fontId="1" fillId="36" borderId="14" xfId="0" applyNumberFormat="1" applyFont="1" applyFill="1" applyBorder="1" applyAlignment="1">
      <alignment horizontal="center" vertical="center" wrapText="1"/>
    </xf>
    <xf numFmtId="3" fontId="1" fillId="36" borderId="10" xfId="0" applyNumberFormat="1" applyFont="1" applyFill="1" applyBorder="1" applyAlignment="1">
      <alignment horizontal="center" vertical="center" wrapText="1"/>
    </xf>
    <xf numFmtId="3" fontId="1" fillId="36" borderId="25" xfId="0" applyNumberFormat="1" applyFont="1" applyFill="1" applyBorder="1" applyAlignment="1">
      <alignment horizontal="center" vertical="center" wrapText="1"/>
    </xf>
    <xf numFmtId="3" fontId="1" fillId="36" borderId="26" xfId="0" applyNumberFormat="1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left" vertical="center" wrapText="1"/>
    </xf>
    <xf numFmtId="4" fontId="1" fillId="36" borderId="16" xfId="0" applyNumberFormat="1" applyFont="1" applyFill="1" applyBorder="1" applyAlignment="1">
      <alignment horizontal="center" vertical="center" wrapText="1"/>
    </xf>
    <xf numFmtId="4" fontId="1" fillId="36" borderId="10" xfId="0" applyNumberFormat="1" applyFont="1" applyFill="1" applyBorder="1" applyAlignment="1">
      <alignment horizontal="center" vertical="center" wrapText="1"/>
    </xf>
    <xf numFmtId="4" fontId="1" fillId="36" borderId="14" xfId="0" applyNumberFormat="1" applyFont="1" applyFill="1" applyBorder="1" applyAlignment="1">
      <alignment horizontal="center" vertical="center" wrapText="1"/>
    </xf>
    <xf numFmtId="188" fontId="1" fillId="36" borderId="19" xfId="0" applyNumberFormat="1" applyFont="1" applyFill="1" applyBorder="1" applyAlignment="1">
      <alignment horizontal="center" vertical="center" wrapText="1"/>
    </xf>
    <xf numFmtId="0" fontId="0" fillId="36" borderId="0" xfId="0" applyFill="1" applyBorder="1" applyAlignment="1">
      <alignment/>
    </xf>
    <xf numFmtId="0" fontId="0" fillId="36" borderId="0" xfId="0" applyFill="1" applyAlignment="1">
      <alignment/>
    </xf>
    <xf numFmtId="3" fontId="1" fillId="36" borderId="27" xfId="0" applyNumberFormat="1" applyFont="1" applyFill="1" applyBorder="1" applyAlignment="1">
      <alignment horizontal="center" vertical="center" wrapText="1"/>
    </xf>
    <xf numFmtId="0" fontId="3" fillId="36" borderId="28" xfId="0" applyFont="1" applyFill="1" applyBorder="1" applyAlignment="1">
      <alignment horizontal="left" vertical="center" wrapText="1"/>
    </xf>
    <xf numFmtId="188" fontId="1" fillId="36" borderId="29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3" fontId="1" fillId="37" borderId="10" xfId="0" applyNumberFormat="1" applyFont="1" applyFill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center" vertical="center" wrapText="1"/>
    </xf>
    <xf numFmtId="3" fontId="1" fillId="36" borderId="28" xfId="0" applyNumberFormat="1" applyFont="1" applyFill="1" applyBorder="1" applyAlignment="1">
      <alignment horizontal="center" vertical="center" wrapText="1"/>
    </xf>
    <xf numFmtId="188" fontId="0" fillId="0" borderId="0" xfId="0" applyNumberFormat="1" applyAlignment="1">
      <alignment/>
    </xf>
    <xf numFmtId="4" fontId="1" fillId="36" borderId="33" xfId="0" applyNumberFormat="1" applyFont="1" applyFill="1" applyBorder="1" applyAlignment="1">
      <alignment horizontal="center" vertical="center" wrapText="1"/>
    </xf>
    <xf numFmtId="4" fontId="1" fillId="36" borderId="27" xfId="0" applyNumberFormat="1" applyFont="1" applyFill="1" applyBorder="1" applyAlignment="1">
      <alignment horizontal="center" vertical="center" wrapText="1"/>
    </xf>
    <xf numFmtId="4" fontId="1" fillId="36" borderId="34" xfId="0" applyNumberFormat="1" applyFont="1" applyFill="1" applyBorder="1" applyAlignment="1">
      <alignment horizontal="center" vertical="center" wrapText="1"/>
    </xf>
    <xf numFmtId="2" fontId="6" fillId="35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2" fontId="6" fillId="34" borderId="35" xfId="0" applyNumberFormat="1" applyFont="1" applyFill="1" applyBorder="1" applyAlignment="1">
      <alignment horizontal="center" vertical="center" wrapText="1"/>
    </xf>
    <xf numFmtId="2" fontId="6" fillId="34" borderId="24" xfId="0" applyNumberFormat="1" applyFont="1" applyFill="1" applyBorder="1" applyAlignment="1">
      <alignment horizontal="center" vertical="center" wrapText="1"/>
    </xf>
    <xf numFmtId="2" fontId="6" fillId="35" borderId="36" xfId="0" applyNumberFormat="1" applyFont="1" applyFill="1" applyBorder="1" applyAlignment="1">
      <alignment horizontal="center" vertical="center" wrapText="1"/>
    </xf>
    <xf numFmtId="2" fontId="6" fillId="35" borderId="35" xfId="0" applyNumberFormat="1" applyFont="1" applyFill="1" applyBorder="1" applyAlignment="1">
      <alignment horizontal="center" vertical="center" wrapText="1"/>
    </xf>
    <xf numFmtId="2" fontId="6" fillId="35" borderId="14" xfId="0" applyNumberFormat="1" applyFont="1" applyFill="1" applyBorder="1" applyAlignment="1">
      <alignment horizontal="center" vertical="center" wrapText="1"/>
    </xf>
    <xf numFmtId="2" fontId="6" fillId="33" borderId="14" xfId="0" applyNumberFormat="1" applyFont="1" applyFill="1" applyBorder="1" applyAlignment="1">
      <alignment horizontal="center" vertical="center" wrapText="1"/>
    </xf>
    <xf numFmtId="2" fontId="6" fillId="35" borderId="19" xfId="0" applyNumberFormat="1" applyFont="1" applyFill="1" applyBorder="1" applyAlignment="1">
      <alignment horizontal="center" vertical="center" wrapText="1"/>
    </xf>
    <xf numFmtId="2" fontId="6" fillId="34" borderId="15" xfId="0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2" fontId="6" fillId="34" borderId="12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3" fontId="1" fillId="37" borderId="14" xfId="0" applyNumberFormat="1" applyFont="1" applyFill="1" applyBorder="1" applyAlignment="1">
      <alignment horizontal="center" vertical="center" wrapText="1"/>
    </xf>
    <xf numFmtId="3" fontId="9" fillId="36" borderId="14" xfId="0" applyNumberFormat="1" applyFont="1" applyFill="1" applyBorder="1" applyAlignment="1">
      <alignment horizontal="center" vertical="center" wrapText="1"/>
    </xf>
    <xf numFmtId="3" fontId="1" fillId="37" borderId="34" xfId="0" applyNumberFormat="1" applyFont="1" applyFill="1" applyBorder="1" applyAlignment="1">
      <alignment horizontal="center" vertical="center" wrapText="1"/>
    </xf>
    <xf numFmtId="2" fontId="6" fillId="34" borderId="16" xfId="0" applyNumberFormat="1" applyFont="1" applyFill="1" applyBorder="1" applyAlignment="1">
      <alignment horizontal="center" vertical="center" wrapText="1"/>
    </xf>
    <xf numFmtId="3" fontId="1" fillId="36" borderId="16" xfId="0" applyNumberFormat="1" applyFont="1" applyFill="1" applyBorder="1" applyAlignment="1">
      <alignment horizontal="center" vertical="center" wrapText="1"/>
    </xf>
    <xf numFmtId="3" fontId="1" fillId="36" borderId="37" xfId="0" applyNumberFormat="1" applyFont="1" applyFill="1" applyBorder="1" applyAlignment="1">
      <alignment horizontal="center" vertical="center" wrapText="1"/>
    </xf>
    <xf numFmtId="188" fontId="0" fillId="0" borderId="0" xfId="0" applyNumberFormat="1" applyBorder="1" applyAlignment="1">
      <alignment/>
    </xf>
    <xf numFmtId="188" fontId="2" fillId="34" borderId="18" xfId="0" applyNumberFormat="1" applyFont="1" applyFill="1" applyBorder="1" applyAlignment="1">
      <alignment horizontal="center" vertical="center" wrapText="1"/>
    </xf>
    <xf numFmtId="4" fontId="0" fillId="36" borderId="10" xfId="0" applyNumberFormat="1" applyFill="1" applyBorder="1" applyAlignment="1">
      <alignment horizontal="center" vertical="center"/>
    </xf>
    <xf numFmtId="4" fontId="0" fillId="34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37" borderId="0" xfId="0" applyFill="1" applyBorder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center"/>
    </xf>
    <xf numFmtId="188" fontId="0" fillId="37" borderId="0" xfId="0" applyNumberFormat="1" applyFill="1" applyAlignment="1">
      <alignment horizontal="center"/>
    </xf>
    <xf numFmtId="4" fontId="0" fillId="0" borderId="0" xfId="0" applyNumberFormat="1" applyAlignment="1">
      <alignment horizontal="right" vertical="center" wrapText="1"/>
    </xf>
    <xf numFmtId="4" fontId="10" fillId="37" borderId="0" xfId="0" applyNumberFormat="1" applyFont="1" applyFill="1" applyBorder="1" applyAlignment="1">
      <alignment/>
    </xf>
    <xf numFmtId="0" fontId="0" fillId="0" borderId="14" xfId="0" applyBorder="1" applyAlignment="1">
      <alignment/>
    </xf>
    <xf numFmtId="4" fontId="0" fillId="36" borderId="14" xfId="0" applyNumberFormat="1" applyFill="1" applyBorder="1" applyAlignment="1">
      <alignment horizontal="center" vertical="center"/>
    </xf>
    <xf numFmtId="4" fontId="0" fillId="34" borderId="14" xfId="0" applyNumberForma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3" fillId="36" borderId="10" xfId="0" applyFont="1" applyFill="1" applyBorder="1" applyAlignment="1">
      <alignment horizontal="left" vertical="center" wrapText="1"/>
    </xf>
    <xf numFmtId="3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/>
    </xf>
    <xf numFmtId="2" fontId="0" fillId="36" borderId="10" xfId="0" applyNumberFormat="1" applyFill="1" applyBorder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0" fontId="46" fillId="35" borderId="19" xfId="0" applyFont="1" applyFill="1" applyBorder="1" applyAlignment="1">
      <alignment horizontal="center" vertical="center" wrapText="1"/>
    </xf>
    <xf numFmtId="2" fontId="46" fillId="35" borderId="10" xfId="0" applyNumberFormat="1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46" fillId="35" borderId="35" xfId="0" applyFont="1" applyFill="1" applyBorder="1" applyAlignment="1">
      <alignment horizontal="center" vertical="center" wrapText="1"/>
    </xf>
    <xf numFmtId="0" fontId="46" fillId="35" borderId="1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3" fontId="1" fillId="0" borderId="38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188" fontId="1" fillId="0" borderId="1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28" xfId="0" applyFont="1" applyFill="1" applyBorder="1" applyAlignment="1">
      <alignment horizontal="left" vertical="center" wrapText="1"/>
    </xf>
    <xf numFmtId="3" fontId="1" fillId="0" borderId="39" xfId="0" applyNumberFormat="1" applyFont="1" applyFill="1" applyBorder="1" applyAlignment="1">
      <alignment horizontal="center" vertical="center" wrapText="1"/>
    </xf>
    <xf numFmtId="3" fontId="1" fillId="0" borderId="27" xfId="0" applyNumberFormat="1" applyFont="1" applyFill="1" applyBorder="1" applyAlignment="1">
      <alignment horizontal="center" vertical="center" wrapText="1"/>
    </xf>
    <xf numFmtId="188" fontId="1" fillId="0" borderId="29" xfId="0" applyNumberFormat="1" applyFont="1" applyFill="1" applyBorder="1" applyAlignment="1">
      <alignment horizontal="center" vertical="center" wrapText="1"/>
    </xf>
    <xf numFmtId="3" fontId="1" fillId="0" borderId="40" xfId="0" applyNumberFormat="1" applyFont="1" applyFill="1" applyBorder="1" applyAlignment="1">
      <alignment horizontal="center" vertical="center" wrapText="1"/>
    </xf>
    <xf numFmtId="3" fontId="1" fillId="0" borderId="41" xfId="0" applyNumberFormat="1" applyFont="1" applyFill="1" applyBorder="1" applyAlignment="1">
      <alignment horizontal="center" vertical="center" wrapText="1"/>
    </xf>
    <xf numFmtId="3" fontId="1" fillId="0" borderId="42" xfId="0" applyNumberFormat="1" applyFont="1" applyFill="1" applyBorder="1" applyAlignment="1">
      <alignment horizontal="center" vertical="center" wrapText="1"/>
    </xf>
    <xf numFmtId="3" fontId="1" fillId="0" borderId="43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45" xfId="0" applyNumberFormat="1" applyFont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center" vertical="center" wrapText="1"/>
    </xf>
    <xf numFmtId="3" fontId="1" fillId="0" borderId="28" xfId="0" applyNumberFormat="1" applyFont="1" applyFill="1" applyBorder="1" applyAlignment="1">
      <alignment horizontal="center" vertical="center" wrapText="1"/>
    </xf>
    <xf numFmtId="3" fontId="1" fillId="0" borderId="46" xfId="0" applyNumberFormat="1" applyFont="1" applyFill="1" applyBorder="1" applyAlignment="1">
      <alignment horizontal="center" vertical="center" wrapText="1"/>
    </xf>
    <xf numFmtId="3" fontId="1" fillId="0" borderId="34" xfId="0" applyNumberFormat="1" applyFont="1" applyFill="1" applyBorder="1" applyAlignment="1">
      <alignment horizontal="center" vertical="center" wrapText="1"/>
    </xf>
    <xf numFmtId="3" fontId="1" fillId="0" borderId="47" xfId="0" applyNumberFormat="1" applyFont="1" applyFill="1" applyBorder="1" applyAlignment="1">
      <alignment horizontal="center" vertical="center" wrapText="1"/>
    </xf>
    <xf numFmtId="3" fontId="1" fillId="0" borderId="26" xfId="0" applyNumberFormat="1" applyFont="1" applyFill="1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48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6" fillId="35" borderId="14" xfId="0" applyFont="1" applyFill="1" applyBorder="1" applyAlignment="1">
      <alignment horizontal="center" vertical="center" wrapText="1"/>
    </xf>
    <xf numFmtId="0" fontId="46" fillId="35" borderId="24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53" xfId="0" applyFont="1" applyBorder="1" applyAlignment="1">
      <alignment wrapText="1"/>
    </xf>
    <xf numFmtId="0" fontId="0" fillId="0" borderId="53" xfId="0" applyBorder="1" applyAlignment="1">
      <alignment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3" fontId="1" fillId="36" borderId="14" xfId="0" applyNumberFormat="1" applyFont="1" applyFill="1" applyBorder="1" applyAlignment="1">
      <alignment horizontal="center" vertical="center" wrapText="1"/>
    </xf>
    <xf numFmtId="3" fontId="1" fillId="36" borderId="25" xfId="0" applyNumberFormat="1" applyFont="1" applyFill="1" applyBorder="1" applyAlignment="1">
      <alignment horizontal="center" vertical="center" wrapText="1"/>
    </xf>
    <xf numFmtId="3" fontId="1" fillId="36" borderId="26" xfId="0" applyNumberFormat="1" applyFont="1" applyFill="1" applyBorder="1" applyAlignment="1">
      <alignment horizontal="center" vertical="center" wrapText="1"/>
    </xf>
    <xf numFmtId="3" fontId="1" fillId="36" borderId="24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1" fillId="38" borderId="26" xfId="0" applyNumberFormat="1" applyFont="1" applyFill="1" applyBorder="1" applyAlignment="1">
      <alignment horizontal="center" vertical="center" wrapText="1"/>
    </xf>
    <xf numFmtId="3" fontId="1" fillId="38" borderId="24" xfId="0" applyNumberFormat="1" applyFont="1" applyFill="1" applyBorder="1" applyAlignment="1">
      <alignment horizontal="center" vertical="center" wrapText="1"/>
    </xf>
    <xf numFmtId="3" fontId="1" fillId="38" borderId="14" xfId="0" applyNumberFormat="1" applyFont="1" applyFill="1" applyBorder="1" applyAlignment="1">
      <alignment horizontal="center" vertical="center" wrapText="1"/>
    </xf>
    <xf numFmtId="3" fontId="1" fillId="36" borderId="34" xfId="0" applyNumberFormat="1" applyFont="1" applyFill="1" applyBorder="1" applyAlignment="1">
      <alignment horizontal="center" vertical="center" wrapText="1"/>
    </xf>
    <xf numFmtId="3" fontId="1" fillId="36" borderId="46" xfId="0" applyNumberFormat="1" applyFont="1" applyFill="1" applyBorder="1" applyAlignment="1">
      <alignment horizontal="center" vertical="center" wrapText="1"/>
    </xf>
    <xf numFmtId="3" fontId="1" fillId="36" borderId="28" xfId="0" applyNumberFormat="1" applyFont="1" applyFill="1" applyBorder="1" applyAlignment="1">
      <alignment horizontal="center" vertical="center" wrapText="1"/>
    </xf>
    <xf numFmtId="3" fontId="1" fillId="36" borderId="47" xfId="0" applyNumberFormat="1" applyFont="1" applyFill="1" applyBorder="1" applyAlignment="1">
      <alignment horizontal="center" vertical="center" wrapText="1"/>
    </xf>
    <xf numFmtId="2" fontId="6" fillId="35" borderId="14" xfId="0" applyNumberFormat="1" applyFont="1" applyFill="1" applyBorder="1" applyAlignment="1">
      <alignment horizontal="center" vertical="center" wrapText="1"/>
    </xf>
    <xf numFmtId="2" fontId="6" fillId="35" borderId="24" xfId="0" applyNumberFormat="1" applyFont="1" applyFill="1" applyBorder="1" applyAlignment="1">
      <alignment horizontal="center" vertical="center" wrapText="1"/>
    </xf>
    <xf numFmtId="3" fontId="1" fillId="36" borderId="16" xfId="0" applyNumberFormat="1" applyFont="1" applyFill="1" applyBorder="1" applyAlignment="1">
      <alignment horizontal="center" vertical="center" wrapText="1"/>
    </xf>
    <xf numFmtId="3" fontId="1" fillId="36" borderId="10" xfId="0" applyNumberFormat="1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3" fontId="1" fillId="39" borderId="14" xfId="0" applyNumberFormat="1" applyFont="1" applyFill="1" applyBorder="1" applyAlignment="1">
      <alignment horizontal="center" vertical="center" wrapText="1"/>
    </xf>
    <xf numFmtId="3" fontId="1" fillId="39" borderId="24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1" fillId="36" borderId="62" xfId="0" applyNumberFormat="1" applyFont="1" applyFill="1" applyBorder="1" applyAlignment="1">
      <alignment horizontal="center" vertical="center" wrapText="1"/>
    </xf>
    <xf numFmtId="3" fontId="1" fillId="36" borderId="37" xfId="0" applyNumberFormat="1" applyFont="1" applyFill="1" applyBorder="1" applyAlignment="1">
      <alignment horizontal="center" vertical="center" wrapText="1"/>
    </xf>
    <xf numFmtId="3" fontId="1" fillId="36" borderId="42" xfId="0" applyNumberFormat="1" applyFont="1" applyFill="1" applyBorder="1" applyAlignment="1">
      <alignment horizontal="center" vertical="center" wrapText="1"/>
    </xf>
    <xf numFmtId="3" fontId="1" fillId="36" borderId="41" xfId="0" applyNumberFormat="1" applyFont="1" applyFill="1" applyBorder="1" applyAlignment="1">
      <alignment horizontal="center" vertical="center" wrapText="1"/>
    </xf>
    <xf numFmtId="3" fontId="1" fillId="38" borderId="25" xfId="0" applyNumberFormat="1" applyFont="1" applyFill="1" applyBorder="1" applyAlignment="1">
      <alignment horizontal="center" vertical="center" wrapText="1"/>
    </xf>
    <xf numFmtId="3" fontId="1" fillId="36" borderId="43" xfId="0" applyNumberFormat="1" applyFont="1" applyFill="1" applyBorder="1" applyAlignment="1">
      <alignment horizontal="center" vertical="center" wrapText="1"/>
    </xf>
    <xf numFmtId="3" fontId="1" fillId="36" borderId="23" xfId="0" applyNumberFormat="1" applyFont="1" applyFill="1" applyBorder="1" applyAlignment="1">
      <alignment horizontal="center" vertical="center" wrapText="1"/>
    </xf>
    <xf numFmtId="3" fontId="1" fillId="36" borderId="40" xfId="0" applyNumberFormat="1" applyFont="1" applyFill="1" applyBorder="1" applyAlignment="1">
      <alignment horizontal="center" vertical="center" wrapText="1"/>
    </xf>
    <xf numFmtId="3" fontId="1" fillId="36" borderId="48" xfId="0" applyNumberFormat="1" applyFont="1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/>
    </xf>
    <xf numFmtId="0" fontId="0" fillId="36" borderId="24" xfId="0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5" sqref="A4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9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H25" sqref="AH25"/>
    </sheetView>
  </sheetViews>
  <sheetFormatPr defaultColWidth="9.140625" defaultRowHeight="12.75"/>
  <cols>
    <col min="1" max="2" width="13.00390625" style="0" customWidth="1"/>
    <col min="3" max="3" width="7.57421875" style="0" customWidth="1"/>
    <col min="4" max="4" width="7.140625" style="0" customWidth="1"/>
    <col min="5" max="6" width="6.00390625" style="0" customWidth="1"/>
    <col min="8" max="9" width="6.7109375" style="0" customWidth="1"/>
    <col min="10" max="10" width="6.421875" style="0" customWidth="1"/>
    <col min="11" max="11" width="6.57421875" style="0" customWidth="1"/>
    <col min="12" max="12" width="5.8515625" style="0" customWidth="1"/>
    <col min="13" max="13" width="6.57421875" style="0" customWidth="1"/>
    <col min="14" max="14" width="6.00390625" style="0" customWidth="1"/>
    <col min="15" max="15" width="7.00390625" style="0" customWidth="1"/>
    <col min="17" max="17" width="7.00390625" style="0" customWidth="1"/>
    <col min="18" max="18" width="6.8515625" style="0" customWidth="1"/>
    <col min="19" max="19" width="6.140625" style="0" customWidth="1"/>
    <col min="20" max="20" width="6.00390625" style="0" customWidth="1"/>
    <col min="21" max="21" width="6.28125" style="0" customWidth="1"/>
    <col min="22" max="22" width="6.57421875" style="0" customWidth="1"/>
    <col min="23" max="23" width="6.8515625" style="0" customWidth="1"/>
    <col min="24" max="24" width="7.140625" style="0" customWidth="1"/>
    <col min="25" max="25" width="6.7109375" style="0" customWidth="1"/>
    <col min="26" max="26" width="5.7109375" style="0" customWidth="1"/>
    <col min="27" max="27" width="6.140625" style="0" customWidth="1"/>
    <col min="28" max="28" width="6.28125" style="0" customWidth="1"/>
    <col min="29" max="29" width="10.140625" style="0" customWidth="1"/>
    <col min="30" max="30" width="6.421875" style="0" customWidth="1"/>
    <col min="31" max="32" width="6.140625" style="0" customWidth="1"/>
    <col min="33" max="33" width="6.8515625" style="0" customWidth="1"/>
    <col min="34" max="34" width="5.7109375" style="0" customWidth="1"/>
    <col min="35" max="35" width="6.140625" style="0" customWidth="1"/>
    <col min="36" max="37" width="6.421875" style="0" customWidth="1"/>
    <col min="38" max="38" width="6.00390625" style="0" customWidth="1"/>
    <col min="39" max="39" width="5.57421875" style="0" customWidth="1"/>
    <col min="40" max="40" width="6.28125" style="0" customWidth="1"/>
    <col min="41" max="41" width="6.7109375" style="0" customWidth="1"/>
    <col min="42" max="44" width="6.00390625" style="0" customWidth="1"/>
    <col min="45" max="45" width="5.7109375" style="0" customWidth="1"/>
    <col min="46" max="46" width="45.28125" style="0" hidden="1" customWidth="1"/>
    <col min="47" max="47" width="25.00390625" style="0" hidden="1" customWidth="1"/>
    <col min="48" max="48" width="30.8515625" style="0" hidden="1" customWidth="1"/>
    <col min="49" max="49" width="16.28125" style="0" hidden="1" customWidth="1"/>
  </cols>
  <sheetData>
    <row r="1" ht="12.75">
      <c r="AJ1" t="s">
        <v>99</v>
      </c>
    </row>
    <row r="4" spans="2:23" ht="13.5" thickBot="1">
      <c r="B4" s="159" t="s">
        <v>99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</row>
    <row r="5" spans="1:49" ht="13.5" thickBot="1">
      <c r="A5" s="161" t="s">
        <v>0</v>
      </c>
      <c r="B5" s="161" t="s">
        <v>2</v>
      </c>
      <c r="C5" s="164" t="s">
        <v>3</v>
      </c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72" t="s">
        <v>73</v>
      </c>
      <c r="AU5" s="173"/>
      <c r="AV5" s="173"/>
      <c r="AW5" s="174"/>
    </row>
    <row r="6" spans="1:49" ht="12.75" customHeight="1">
      <c r="A6" s="162"/>
      <c r="B6" s="162"/>
      <c r="C6" s="177" t="s">
        <v>10</v>
      </c>
      <c r="D6" s="177"/>
      <c r="E6" s="177"/>
      <c r="F6" s="177"/>
      <c r="G6" s="177"/>
      <c r="H6" s="177"/>
      <c r="I6" s="177"/>
      <c r="J6" s="177"/>
      <c r="K6" s="177"/>
      <c r="L6" s="177"/>
      <c r="M6" s="178"/>
      <c r="N6" s="179" t="s">
        <v>11</v>
      </c>
      <c r="O6" s="177"/>
      <c r="P6" s="177"/>
      <c r="Q6" s="177"/>
      <c r="R6" s="177"/>
      <c r="S6" s="177"/>
      <c r="T6" s="177"/>
      <c r="U6" s="177"/>
      <c r="V6" s="178"/>
      <c r="W6" s="179" t="s">
        <v>12</v>
      </c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8"/>
      <c r="AJ6" s="179" t="s">
        <v>14</v>
      </c>
      <c r="AK6" s="177"/>
      <c r="AL6" s="177"/>
      <c r="AM6" s="177"/>
      <c r="AN6" s="177"/>
      <c r="AO6" s="177"/>
      <c r="AP6" s="177"/>
      <c r="AQ6" s="177"/>
      <c r="AR6" s="177"/>
      <c r="AS6" s="178"/>
      <c r="AT6" s="175"/>
      <c r="AU6" s="158"/>
      <c r="AV6" s="158"/>
      <c r="AW6" s="176"/>
    </row>
    <row r="7" spans="1:49" ht="12.75" customHeight="1">
      <c r="A7" s="162"/>
      <c r="B7" s="162"/>
      <c r="C7" s="180" t="s">
        <v>1</v>
      </c>
      <c r="D7" s="181"/>
      <c r="E7" s="166" t="s">
        <v>4</v>
      </c>
      <c r="F7" s="167"/>
      <c r="G7" s="145" t="s">
        <v>5</v>
      </c>
      <c r="H7" s="148"/>
      <c r="I7" s="148"/>
      <c r="J7" s="148"/>
      <c r="K7" s="148"/>
      <c r="L7" s="148"/>
      <c r="M7" s="147"/>
      <c r="N7" s="170" t="s">
        <v>4</v>
      </c>
      <c r="O7" s="167"/>
      <c r="P7" s="145" t="s">
        <v>5</v>
      </c>
      <c r="Q7" s="148"/>
      <c r="R7" s="148"/>
      <c r="S7" s="148"/>
      <c r="T7" s="148"/>
      <c r="U7" s="148"/>
      <c r="V7" s="147"/>
      <c r="W7" s="157" t="s">
        <v>13</v>
      </c>
      <c r="X7" s="154"/>
      <c r="Y7" s="153" t="s">
        <v>1</v>
      </c>
      <c r="Z7" s="154"/>
      <c r="AA7" s="153" t="s">
        <v>4</v>
      </c>
      <c r="AB7" s="154"/>
      <c r="AC7" s="145" t="s">
        <v>5</v>
      </c>
      <c r="AD7" s="148"/>
      <c r="AE7" s="148"/>
      <c r="AF7" s="148"/>
      <c r="AG7" s="148"/>
      <c r="AH7" s="148"/>
      <c r="AI7" s="147"/>
      <c r="AJ7" s="157" t="s">
        <v>13</v>
      </c>
      <c r="AK7" s="154"/>
      <c r="AL7" s="145" t="s">
        <v>5</v>
      </c>
      <c r="AM7" s="148"/>
      <c r="AN7" s="148"/>
      <c r="AO7" s="148"/>
      <c r="AP7" s="148"/>
      <c r="AQ7" s="148"/>
      <c r="AR7" s="148"/>
      <c r="AS7" s="147"/>
      <c r="AT7" s="149" t="s">
        <v>74</v>
      </c>
      <c r="AU7" s="165" t="s">
        <v>75</v>
      </c>
      <c r="AV7" s="155" t="s">
        <v>72</v>
      </c>
      <c r="AW7" s="142" t="s">
        <v>79</v>
      </c>
    </row>
    <row r="8" spans="1:49" ht="51" customHeight="1">
      <c r="A8" s="162"/>
      <c r="B8" s="162"/>
      <c r="C8" s="182"/>
      <c r="D8" s="183"/>
      <c r="E8" s="168"/>
      <c r="F8" s="169"/>
      <c r="G8" s="14" t="s">
        <v>6</v>
      </c>
      <c r="H8" s="145" t="s">
        <v>7</v>
      </c>
      <c r="I8" s="146"/>
      <c r="J8" s="145" t="s">
        <v>8</v>
      </c>
      <c r="K8" s="146"/>
      <c r="L8" s="145" t="s">
        <v>9</v>
      </c>
      <c r="M8" s="147"/>
      <c r="N8" s="171"/>
      <c r="O8" s="169"/>
      <c r="P8" s="14" t="s">
        <v>6</v>
      </c>
      <c r="Q8" s="145" t="s">
        <v>7</v>
      </c>
      <c r="R8" s="146"/>
      <c r="S8" s="145" t="s">
        <v>8</v>
      </c>
      <c r="T8" s="146"/>
      <c r="U8" s="145" t="s">
        <v>9</v>
      </c>
      <c r="V8" s="147"/>
      <c r="W8" s="150"/>
      <c r="X8" s="156"/>
      <c r="Y8" s="155"/>
      <c r="Z8" s="156"/>
      <c r="AA8" s="155"/>
      <c r="AB8" s="156"/>
      <c r="AC8" s="1" t="s">
        <v>6</v>
      </c>
      <c r="AD8" s="145" t="s">
        <v>7</v>
      </c>
      <c r="AE8" s="146"/>
      <c r="AF8" s="158" t="s">
        <v>8</v>
      </c>
      <c r="AG8" s="158"/>
      <c r="AH8" s="148" t="s">
        <v>9</v>
      </c>
      <c r="AI8" s="147"/>
      <c r="AJ8" s="150"/>
      <c r="AK8" s="156"/>
      <c r="AL8" s="145" t="s">
        <v>6</v>
      </c>
      <c r="AM8" s="146"/>
      <c r="AN8" s="145" t="s">
        <v>7</v>
      </c>
      <c r="AO8" s="146"/>
      <c r="AP8" s="145" t="s">
        <v>8</v>
      </c>
      <c r="AQ8" s="146"/>
      <c r="AR8" s="145" t="s">
        <v>9</v>
      </c>
      <c r="AS8" s="147"/>
      <c r="AT8" s="150"/>
      <c r="AU8" s="158"/>
      <c r="AV8" s="145"/>
      <c r="AW8" s="143"/>
    </row>
    <row r="9" spans="1:49" ht="12.75">
      <c r="A9" s="163"/>
      <c r="B9" s="163"/>
      <c r="C9" s="61">
        <v>35.11</v>
      </c>
      <c r="D9" s="62">
        <v>8.12</v>
      </c>
      <c r="E9" s="60">
        <v>35.11</v>
      </c>
      <c r="F9" s="63">
        <v>8.12</v>
      </c>
      <c r="G9" s="58">
        <v>43.23</v>
      </c>
      <c r="H9" s="59">
        <v>26.62</v>
      </c>
      <c r="I9" s="58">
        <v>16.61</v>
      </c>
      <c r="J9" s="59">
        <v>16.64</v>
      </c>
      <c r="K9" s="64">
        <v>26.59</v>
      </c>
      <c r="L9" s="65">
        <v>33.27</v>
      </c>
      <c r="M9" s="66">
        <v>9.96</v>
      </c>
      <c r="N9" s="12">
        <v>84.26</v>
      </c>
      <c r="O9" s="103">
        <v>19.48</v>
      </c>
      <c r="P9" s="10">
        <v>103.74</v>
      </c>
      <c r="Q9" s="59">
        <v>63.88</v>
      </c>
      <c r="R9" s="58">
        <v>39.86</v>
      </c>
      <c r="S9" s="59">
        <v>39.93</v>
      </c>
      <c r="T9" s="58">
        <v>63.81</v>
      </c>
      <c r="U9" s="8">
        <v>79.85</v>
      </c>
      <c r="V9" s="101">
        <v>23.89</v>
      </c>
      <c r="W9" s="13">
        <v>84.26</v>
      </c>
      <c r="X9" s="103">
        <v>19.48</v>
      </c>
      <c r="Y9" s="9">
        <v>84.26</v>
      </c>
      <c r="Z9" s="103">
        <v>19.48</v>
      </c>
      <c r="AA9" s="9">
        <v>84.26</v>
      </c>
      <c r="AB9" s="104">
        <v>19.48</v>
      </c>
      <c r="AC9" s="103">
        <v>103.74</v>
      </c>
      <c r="AD9" s="59">
        <v>63.88</v>
      </c>
      <c r="AE9" s="102">
        <v>39.86</v>
      </c>
      <c r="AF9" s="59">
        <v>39.93</v>
      </c>
      <c r="AG9" s="102">
        <v>63.81</v>
      </c>
      <c r="AH9" s="7">
        <v>79.85</v>
      </c>
      <c r="AI9" s="101">
        <v>23.89</v>
      </c>
      <c r="AJ9" s="13">
        <v>84.26</v>
      </c>
      <c r="AK9" s="103">
        <v>19.48</v>
      </c>
      <c r="AL9" s="151">
        <v>103.74</v>
      </c>
      <c r="AM9" s="152"/>
      <c r="AN9" s="59">
        <v>63.88</v>
      </c>
      <c r="AO9" s="102">
        <v>39.86</v>
      </c>
      <c r="AP9" s="59">
        <v>39.93</v>
      </c>
      <c r="AQ9" s="102">
        <v>63.81</v>
      </c>
      <c r="AR9" s="7">
        <v>79.85</v>
      </c>
      <c r="AS9" s="105">
        <v>23.89</v>
      </c>
      <c r="AT9" s="16">
        <v>159</v>
      </c>
      <c r="AU9" s="15">
        <v>159</v>
      </c>
      <c r="AV9" s="19">
        <v>159</v>
      </c>
      <c r="AW9" s="144"/>
    </row>
    <row r="10" spans="1:49" ht="125.25" customHeight="1">
      <c r="A10" s="5">
        <v>1</v>
      </c>
      <c r="B10" s="6">
        <v>2</v>
      </c>
      <c r="C10" s="141">
        <v>3</v>
      </c>
      <c r="D10" s="138"/>
      <c r="E10" s="139">
        <v>4</v>
      </c>
      <c r="F10" s="138"/>
      <c r="G10" s="4">
        <v>5</v>
      </c>
      <c r="H10" s="139">
        <v>6</v>
      </c>
      <c r="I10" s="138"/>
      <c r="J10" s="139">
        <v>7</v>
      </c>
      <c r="K10" s="138"/>
      <c r="L10" s="139">
        <v>8</v>
      </c>
      <c r="M10" s="140"/>
      <c r="N10" s="137">
        <v>9</v>
      </c>
      <c r="O10" s="138"/>
      <c r="P10" s="4">
        <v>10</v>
      </c>
      <c r="Q10" s="139">
        <v>11</v>
      </c>
      <c r="R10" s="138"/>
      <c r="S10" s="139">
        <v>12</v>
      </c>
      <c r="T10" s="138"/>
      <c r="U10" s="139">
        <v>13</v>
      </c>
      <c r="V10" s="140"/>
      <c r="W10" s="137">
        <v>14</v>
      </c>
      <c r="X10" s="138"/>
      <c r="Y10" s="139">
        <v>15</v>
      </c>
      <c r="Z10" s="138"/>
      <c r="AA10" s="139">
        <v>16</v>
      </c>
      <c r="AB10" s="138"/>
      <c r="AC10" s="4">
        <v>17</v>
      </c>
      <c r="AD10" s="139">
        <v>18</v>
      </c>
      <c r="AE10" s="138"/>
      <c r="AF10" s="139">
        <v>19</v>
      </c>
      <c r="AG10" s="138"/>
      <c r="AH10" s="139">
        <v>20</v>
      </c>
      <c r="AI10" s="140"/>
      <c r="AJ10" s="137">
        <v>21</v>
      </c>
      <c r="AK10" s="138"/>
      <c r="AL10" s="139">
        <v>22</v>
      </c>
      <c r="AM10" s="138"/>
      <c r="AN10" s="139">
        <v>23</v>
      </c>
      <c r="AO10" s="138"/>
      <c r="AP10" s="139">
        <v>24</v>
      </c>
      <c r="AQ10" s="138"/>
      <c r="AR10" s="139">
        <v>25</v>
      </c>
      <c r="AS10" s="140"/>
      <c r="AT10" s="21" t="s">
        <v>77</v>
      </c>
      <c r="AU10" s="11" t="s">
        <v>76</v>
      </c>
      <c r="AV10" s="20" t="s">
        <v>78</v>
      </c>
      <c r="AW10" s="22" t="s">
        <v>80</v>
      </c>
    </row>
    <row r="11" spans="1:49" s="113" customFormat="1" ht="12.75">
      <c r="A11" s="106" t="s">
        <v>82</v>
      </c>
      <c r="B11" s="107">
        <f aca="true" t="shared" si="0" ref="B11:B16">C11+E11+G11+H11+J11+L11+N11+P11+Q11+S11+U11+W11+Y11+AA11+AC11+AD11+AF11+AH11+AJ11+AL11+AN11+AP11+AR11</f>
        <v>43</v>
      </c>
      <c r="C11" s="136"/>
      <c r="D11" s="132"/>
      <c r="E11" s="133"/>
      <c r="F11" s="132"/>
      <c r="G11" s="108"/>
      <c r="H11" s="133"/>
      <c r="I11" s="132"/>
      <c r="J11" s="133"/>
      <c r="K11" s="132"/>
      <c r="L11" s="133"/>
      <c r="M11" s="134"/>
      <c r="N11" s="131"/>
      <c r="O11" s="132"/>
      <c r="P11" s="108"/>
      <c r="Q11" s="133"/>
      <c r="R11" s="132"/>
      <c r="S11" s="133"/>
      <c r="T11" s="132"/>
      <c r="U11" s="133"/>
      <c r="V11" s="134"/>
      <c r="W11" s="131"/>
      <c r="X11" s="132"/>
      <c r="Y11" s="133"/>
      <c r="Z11" s="132"/>
      <c r="AA11" s="133"/>
      <c r="AB11" s="132"/>
      <c r="AC11" s="108"/>
      <c r="AD11" s="133"/>
      <c r="AE11" s="132"/>
      <c r="AF11" s="133"/>
      <c r="AG11" s="132"/>
      <c r="AH11" s="133">
        <v>43</v>
      </c>
      <c r="AI11" s="134"/>
      <c r="AJ11" s="131"/>
      <c r="AK11" s="132"/>
      <c r="AL11" s="133"/>
      <c r="AM11" s="132"/>
      <c r="AN11" s="133"/>
      <c r="AO11" s="132"/>
      <c r="AP11" s="133"/>
      <c r="AQ11" s="132"/>
      <c r="AR11" s="133"/>
      <c r="AS11" s="134"/>
      <c r="AT11" s="109">
        <f aca="true" t="shared" si="1" ref="AT11:AT16">(C11*D$9+E11*F$9+G11*G$9+H11*I$9+J11*K$9+L11*M$9+N11*O$9+P11*P$9+Q11*R$9+S11*T$9+U11*V$9+W11*X$9+Y11*Z$9+AA11*AB$9+AC11*AC$9+AD11*AE$9+AF11*AG$9+AH11*AI$9+AJ11*AK$9+AL11*AL$9+AN11*AO$9+AP11*AQ$9+AR11*AS$9)*AT$9</f>
        <v>163335.93</v>
      </c>
      <c r="AU11" s="110">
        <f aca="true" t="shared" si="2" ref="AU11:AU16">(C11*C$9+E11*E$9+N11*N$9+W11*W$9+Y11*Y$9+AA11*AA$9+AJ11*AJ$9)*AU$9</f>
        <v>0</v>
      </c>
      <c r="AV11" s="111">
        <f aca="true" t="shared" si="3" ref="AV11:AV16">(H11*H$9+J11*J$9+L11*L$9+Q11*Q$9+S11*S$9+U11*U$9+AD11*AD$9+AF11*AF$9+AH11*AH$9+AN11*AN$9+AP11*AP$9+AR11*AR$9)*AV$9</f>
        <v>545934.45</v>
      </c>
      <c r="AW11" s="112">
        <f>AT11+AU11+AV11</f>
        <v>709270.3799999999</v>
      </c>
    </row>
    <row r="12" spans="1:49" s="113" customFormat="1" ht="12.75">
      <c r="A12" s="106" t="s">
        <v>83</v>
      </c>
      <c r="B12" s="107">
        <f t="shared" si="0"/>
        <v>40</v>
      </c>
      <c r="C12" s="136"/>
      <c r="D12" s="132"/>
      <c r="E12" s="133"/>
      <c r="F12" s="132"/>
      <c r="G12" s="108"/>
      <c r="H12" s="133"/>
      <c r="I12" s="132"/>
      <c r="J12" s="133"/>
      <c r="K12" s="132"/>
      <c r="L12" s="133"/>
      <c r="M12" s="134"/>
      <c r="N12" s="131"/>
      <c r="O12" s="132"/>
      <c r="P12" s="108"/>
      <c r="Q12" s="133"/>
      <c r="R12" s="132"/>
      <c r="S12" s="133"/>
      <c r="T12" s="132"/>
      <c r="U12" s="133"/>
      <c r="V12" s="134"/>
      <c r="W12" s="131"/>
      <c r="X12" s="132"/>
      <c r="Y12" s="133">
        <v>1</v>
      </c>
      <c r="Z12" s="132"/>
      <c r="AA12" s="133"/>
      <c r="AB12" s="132"/>
      <c r="AC12" s="108"/>
      <c r="AD12" s="133"/>
      <c r="AE12" s="132"/>
      <c r="AF12" s="133"/>
      <c r="AG12" s="132"/>
      <c r="AH12" s="133">
        <v>39</v>
      </c>
      <c r="AI12" s="134"/>
      <c r="AJ12" s="131"/>
      <c r="AK12" s="132"/>
      <c r="AL12" s="133"/>
      <c r="AM12" s="132"/>
      <c r="AN12" s="133"/>
      <c r="AO12" s="132"/>
      <c r="AP12" s="133"/>
      <c r="AQ12" s="132"/>
      <c r="AR12" s="133"/>
      <c r="AS12" s="134"/>
      <c r="AT12" s="109">
        <f t="shared" si="1"/>
        <v>151239.21000000002</v>
      </c>
      <c r="AU12" s="110">
        <f t="shared" si="2"/>
        <v>13397.34</v>
      </c>
      <c r="AV12" s="111">
        <f t="shared" si="3"/>
        <v>495149.8499999999</v>
      </c>
      <c r="AW12" s="112">
        <f aca="true" t="shared" si="4" ref="AW12:AW17">AT12+AU12+AV12</f>
        <v>659786.3999999999</v>
      </c>
    </row>
    <row r="13" spans="1:49" s="113" customFormat="1" ht="12.75">
      <c r="A13" s="106" t="s">
        <v>81</v>
      </c>
      <c r="B13" s="107">
        <f t="shared" si="0"/>
        <v>0</v>
      </c>
      <c r="C13" s="136"/>
      <c r="D13" s="132"/>
      <c r="E13" s="133"/>
      <c r="F13" s="132"/>
      <c r="G13" s="108"/>
      <c r="H13" s="133"/>
      <c r="I13" s="132"/>
      <c r="J13" s="133"/>
      <c r="K13" s="132"/>
      <c r="L13" s="133"/>
      <c r="M13" s="134"/>
      <c r="N13" s="131"/>
      <c r="O13" s="132"/>
      <c r="P13" s="108"/>
      <c r="Q13" s="133"/>
      <c r="R13" s="132"/>
      <c r="S13" s="133"/>
      <c r="T13" s="132"/>
      <c r="U13" s="133"/>
      <c r="V13" s="134"/>
      <c r="W13" s="131"/>
      <c r="X13" s="132"/>
      <c r="Y13" s="133"/>
      <c r="Z13" s="132"/>
      <c r="AA13" s="133"/>
      <c r="AB13" s="132"/>
      <c r="AC13" s="108"/>
      <c r="AD13" s="133"/>
      <c r="AE13" s="132"/>
      <c r="AF13" s="133"/>
      <c r="AG13" s="132"/>
      <c r="AH13" s="133">
        <v>0</v>
      </c>
      <c r="AI13" s="134"/>
      <c r="AJ13" s="131"/>
      <c r="AK13" s="132"/>
      <c r="AL13" s="133"/>
      <c r="AM13" s="132"/>
      <c r="AN13" s="133"/>
      <c r="AO13" s="132"/>
      <c r="AP13" s="133"/>
      <c r="AQ13" s="132"/>
      <c r="AR13" s="133"/>
      <c r="AS13" s="134"/>
      <c r="AT13" s="109">
        <f t="shared" si="1"/>
        <v>0</v>
      </c>
      <c r="AU13" s="110">
        <f t="shared" si="2"/>
        <v>0</v>
      </c>
      <c r="AV13" s="111">
        <f t="shared" si="3"/>
        <v>0</v>
      </c>
      <c r="AW13" s="112">
        <f t="shared" si="4"/>
        <v>0</v>
      </c>
    </row>
    <row r="14" spans="1:49" s="113" customFormat="1" ht="12.75">
      <c r="A14" s="106" t="s">
        <v>84</v>
      </c>
      <c r="B14" s="107">
        <f t="shared" si="0"/>
        <v>90</v>
      </c>
      <c r="C14" s="136"/>
      <c r="D14" s="132"/>
      <c r="E14" s="133"/>
      <c r="F14" s="132"/>
      <c r="G14" s="108"/>
      <c r="H14" s="133"/>
      <c r="I14" s="132"/>
      <c r="J14" s="133"/>
      <c r="K14" s="132"/>
      <c r="L14" s="133"/>
      <c r="M14" s="134"/>
      <c r="N14" s="131"/>
      <c r="O14" s="132"/>
      <c r="P14" s="108"/>
      <c r="Q14" s="133"/>
      <c r="R14" s="132"/>
      <c r="S14" s="133"/>
      <c r="T14" s="132"/>
      <c r="U14" s="133"/>
      <c r="V14" s="134"/>
      <c r="W14" s="131"/>
      <c r="X14" s="132"/>
      <c r="Y14" s="133"/>
      <c r="Z14" s="132"/>
      <c r="AA14" s="133"/>
      <c r="AB14" s="132"/>
      <c r="AC14" s="108"/>
      <c r="AD14" s="133"/>
      <c r="AE14" s="132"/>
      <c r="AF14" s="133"/>
      <c r="AG14" s="132"/>
      <c r="AH14" s="133">
        <v>90</v>
      </c>
      <c r="AI14" s="134"/>
      <c r="AJ14" s="131"/>
      <c r="AK14" s="132"/>
      <c r="AL14" s="133"/>
      <c r="AM14" s="132"/>
      <c r="AN14" s="133"/>
      <c r="AO14" s="132"/>
      <c r="AP14" s="133"/>
      <c r="AQ14" s="132"/>
      <c r="AR14" s="133"/>
      <c r="AS14" s="134"/>
      <c r="AT14" s="109">
        <f t="shared" si="1"/>
        <v>341865.89999999997</v>
      </c>
      <c r="AU14" s="110">
        <f t="shared" si="2"/>
        <v>0</v>
      </c>
      <c r="AV14" s="111">
        <f t="shared" si="3"/>
        <v>1142653.4999999998</v>
      </c>
      <c r="AW14" s="112">
        <f t="shared" si="4"/>
        <v>1484519.3999999997</v>
      </c>
    </row>
    <row r="15" spans="1:49" s="113" customFormat="1" ht="25.5">
      <c r="A15" s="106" t="s">
        <v>85</v>
      </c>
      <c r="B15" s="107">
        <f t="shared" si="0"/>
        <v>279</v>
      </c>
      <c r="C15" s="136"/>
      <c r="D15" s="132"/>
      <c r="E15" s="133"/>
      <c r="F15" s="132"/>
      <c r="G15" s="108"/>
      <c r="H15" s="133"/>
      <c r="I15" s="132"/>
      <c r="J15" s="133"/>
      <c r="K15" s="132"/>
      <c r="L15" s="133"/>
      <c r="M15" s="134"/>
      <c r="N15" s="131"/>
      <c r="O15" s="132"/>
      <c r="P15" s="108"/>
      <c r="Q15" s="133"/>
      <c r="R15" s="132"/>
      <c r="S15" s="133"/>
      <c r="T15" s="132"/>
      <c r="U15" s="133"/>
      <c r="V15" s="134"/>
      <c r="W15" s="131"/>
      <c r="X15" s="132"/>
      <c r="Y15" s="133"/>
      <c r="Z15" s="132"/>
      <c r="AA15" s="133">
        <v>1</v>
      </c>
      <c r="AB15" s="132"/>
      <c r="AC15" s="108"/>
      <c r="AD15" s="133"/>
      <c r="AE15" s="132"/>
      <c r="AF15" s="133"/>
      <c r="AG15" s="132"/>
      <c r="AH15" s="133">
        <v>278</v>
      </c>
      <c r="AI15" s="134"/>
      <c r="AJ15" s="131"/>
      <c r="AK15" s="132"/>
      <c r="AL15" s="133"/>
      <c r="AM15" s="132"/>
      <c r="AN15" s="133"/>
      <c r="AO15" s="132"/>
      <c r="AP15" s="133"/>
      <c r="AQ15" s="132"/>
      <c r="AR15" s="133"/>
      <c r="AS15" s="134"/>
      <c r="AT15" s="109">
        <f t="shared" si="1"/>
        <v>1059083.0999999999</v>
      </c>
      <c r="AU15" s="110">
        <f t="shared" si="2"/>
        <v>13397.34</v>
      </c>
      <c r="AV15" s="111">
        <f t="shared" si="3"/>
        <v>3529529.6999999997</v>
      </c>
      <c r="AW15" s="112">
        <f t="shared" si="4"/>
        <v>4602010.14</v>
      </c>
    </row>
    <row r="16" spans="1:49" s="113" customFormat="1" ht="13.5" thickBot="1">
      <c r="A16" s="114" t="s">
        <v>86</v>
      </c>
      <c r="B16" s="115">
        <f t="shared" si="0"/>
        <v>39</v>
      </c>
      <c r="C16" s="135"/>
      <c r="D16" s="128"/>
      <c r="E16" s="129"/>
      <c r="F16" s="128"/>
      <c r="G16" s="116"/>
      <c r="H16" s="129"/>
      <c r="I16" s="128"/>
      <c r="J16" s="129"/>
      <c r="K16" s="128"/>
      <c r="L16" s="129"/>
      <c r="M16" s="130"/>
      <c r="N16" s="127"/>
      <c r="O16" s="128"/>
      <c r="P16" s="116"/>
      <c r="Q16" s="129"/>
      <c r="R16" s="128"/>
      <c r="S16" s="129"/>
      <c r="T16" s="128"/>
      <c r="U16" s="129"/>
      <c r="V16" s="130"/>
      <c r="W16" s="127"/>
      <c r="X16" s="128"/>
      <c r="Y16" s="129"/>
      <c r="Z16" s="128"/>
      <c r="AA16" s="129"/>
      <c r="AB16" s="128"/>
      <c r="AC16" s="116"/>
      <c r="AD16" s="129"/>
      <c r="AE16" s="128"/>
      <c r="AF16" s="129"/>
      <c r="AG16" s="128"/>
      <c r="AH16" s="129">
        <v>39</v>
      </c>
      <c r="AI16" s="130"/>
      <c r="AJ16" s="118"/>
      <c r="AK16" s="119"/>
      <c r="AL16" s="120"/>
      <c r="AM16" s="119"/>
      <c r="AN16" s="120"/>
      <c r="AO16" s="119"/>
      <c r="AP16" s="120"/>
      <c r="AQ16" s="119"/>
      <c r="AR16" s="120"/>
      <c r="AS16" s="121"/>
      <c r="AT16" s="109">
        <f t="shared" si="1"/>
        <v>148141.89</v>
      </c>
      <c r="AU16" s="110">
        <f t="shared" si="2"/>
        <v>0</v>
      </c>
      <c r="AV16" s="111">
        <f t="shared" si="3"/>
        <v>495149.8499999999</v>
      </c>
      <c r="AW16" s="117">
        <f t="shared" si="4"/>
        <v>643291.74</v>
      </c>
    </row>
    <row r="17" spans="1:49" ht="13.5" thickBot="1">
      <c r="A17" s="23" t="s">
        <v>79</v>
      </c>
      <c r="B17" s="29">
        <f>SUM(B11:B16)</f>
        <v>491</v>
      </c>
      <c r="C17" s="126"/>
      <c r="D17" s="125"/>
      <c r="E17" s="122"/>
      <c r="F17" s="125"/>
      <c r="G17" s="28"/>
      <c r="H17" s="122"/>
      <c r="I17" s="125"/>
      <c r="J17" s="122"/>
      <c r="K17" s="125"/>
      <c r="L17" s="122"/>
      <c r="M17" s="123"/>
      <c r="N17" s="124"/>
      <c r="O17" s="125"/>
      <c r="P17" s="28"/>
      <c r="Q17" s="122"/>
      <c r="R17" s="125"/>
      <c r="S17" s="122"/>
      <c r="T17" s="125"/>
      <c r="U17" s="122"/>
      <c r="V17" s="123"/>
      <c r="W17" s="124"/>
      <c r="X17" s="125"/>
      <c r="Y17" s="122">
        <v>1</v>
      </c>
      <c r="Z17" s="125"/>
      <c r="AA17" s="122">
        <v>1</v>
      </c>
      <c r="AB17" s="125"/>
      <c r="AC17" s="28"/>
      <c r="AD17" s="122"/>
      <c r="AE17" s="125"/>
      <c r="AF17" s="122"/>
      <c r="AG17" s="125"/>
      <c r="AH17" s="122">
        <v>489</v>
      </c>
      <c r="AI17" s="123"/>
      <c r="AJ17" s="124"/>
      <c r="AK17" s="125"/>
      <c r="AL17" s="122"/>
      <c r="AM17" s="125"/>
      <c r="AN17" s="122"/>
      <c r="AO17" s="125"/>
      <c r="AP17" s="122"/>
      <c r="AQ17" s="125"/>
      <c r="AR17" s="122"/>
      <c r="AS17" s="123"/>
      <c r="AT17" s="24">
        <f>SUM(AT11:AT16)</f>
        <v>1863666.0299999998</v>
      </c>
      <c r="AU17" s="25">
        <f>SUM(AU11:AU16)</f>
        <v>26794.68</v>
      </c>
      <c r="AV17" s="26">
        <f>SUM(AV11:AV16)</f>
        <v>6208417.35</v>
      </c>
      <c r="AW17" s="27">
        <f t="shared" si="4"/>
        <v>8098878.06</v>
      </c>
    </row>
    <row r="18" spans="2:46" ht="12.75">
      <c r="B18" s="30"/>
      <c r="AT18">
        <v>2201679.36</v>
      </c>
    </row>
    <row r="19" spans="1:46" ht="12.75">
      <c r="A19" s="31"/>
      <c r="AT19" s="82">
        <f>AT17-AT18</f>
        <v>-338013.3300000001</v>
      </c>
    </row>
  </sheetData>
  <sheetProtection/>
  <mergeCells count="198">
    <mergeCell ref="AT5:AW6"/>
    <mergeCell ref="C6:M6"/>
    <mergeCell ref="N6:V6"/>
    <mergeCell ref="W6:AI6"/>
    <mergeCell ref="AJ6:AS6"/>
    <mergeCell ref="C7:D8"/>
    <mergeCell ref="L8:M8"/>
    <mergeCell ref="Q8:R8"/>
    <mergeCell ref="W7:X8"/>
    <mergeCell ref="Y7:Z8"/>
    <mergeCell ref="B4:W4"/>
    <mergeCell ref="A5:A9"/>
    <mergeCell ref="B5:B9"/>
    <mergeCell ref="C5:AS5"/>
    <mergeCell ref="AH8:AI8"/>
    <mergeCell ref="AU7:AU8"/>
    <mergeCell ref="E7:F8"/>
    <mergeCell ref="G7:M7"/>
    <mergeCell ref="N7:O8"/>
    <mergeCell ref="P7:V7"/>
    <mergeCell ref="H8:I8"/>
    <mergeCell ref="J8:K8"/>
    <mergeCell ref="AV7:AV8"/>
    <mergeCell ref="AL8:AM8"/>
    <mergeCell ref="AN8:AO8"/>
    <mergeCell ref="AP8:AQ8"/>
    <mergeCell ref="AR8:AS8"/>
    <mergeCell ref="AF8:AG8"/>
    <mergeCell ref="AW7:AW9"/>
    <mergeCell ref="S8:T8"/>
    <mergeCell ref="U8:V8"/>
    <mergeCell ref="AD8:AE8"/>
    <mergeCell ref="AL7:AS7"/>
    <mergeCell ref="AT7:AT8"/>
    <mergeCell ref="AL9:AM9"/>
    <mergeCell ref="AA7:AB8"/>
    <mergeCell ref="AC7:AI7"/>
    <mergeCell ref="AJ7:AK8"/>
    <mergeCell ref="C10:D10"/>
    <mergeCell ref="E10:F10"/>
    <mergeCell ref="H10:I10"/>
    <mergeCell ref="J10:K10"/>
    <mergeCell ref="L10:M10"/>
    <mergeCell ref="N10:O10"/>
    <mergeCell ref="Q10:R10"/>
    <mergeCell ref="S10:T10"/>
    <mergeCell ref="U10:V10"/>
    <mergeCell ref="AF10:AG10"/>
    <mergeCell ref="AH10:AI10"/>
    <mergeCell ref="AA10:AB10"/>
    <mergeCell ref="AD10:AE10"/>
    <mergeCell ref="W10:X10"/>
    <mergeCell ref="Y10:Z10"/>
    <mergeCell ref="AR10:AS10"/>
    <mergeCell ref="C11:D11"/>
    <mergeCell ref="E11:F11"/>
    <mergeCell ref="H11:I11"/>
    <mergeCell ref="J11:K11"/>
    <mergeCell ref="L11:M11"/>
    <mergeCell ref="N11:O11"/>
    <mergeCell ref="Q11:R11"/>
    <mergeCell ref="AN10:AO10"/>
    <mergeCell ref="AP10:AQ10"/>
    <mergeCell ref="AJ10:AK10"/>
    <mergeCell ref="AL10:AM10"/>
    <mergeCell ref="S11:T11"/>
    <mergeCell ref="U11:V11"/>
    <mergeCell ref="W11:X11"/>
    <mergeCell ref="Y11:Z11"/>
    <mergeCell ref="AA11:AB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C12:D12"/>
    <mergeCell ref="E12:F12"/>
    <mergeCell ref="H12:I12"/>
    <mergeCell ref="J12:K12"/>
    <mergeCell ref="L12:M12"/>
    <mergeCell ref="N12:O12"/>
    <mergeCell ref="Q12:R12"/>
    <mergeCell ref="S12:T12"/>
    <mergeCell ref="U12:V12"/>
    <mergeCell ref="AF12:AG12"/>
    <mergeCell ref="AH12:AI12"/>
    <mergeCell ref="AA12:AB12"/>
    <mergeCell ref="AD12:AE12"/>
    <mergeCell ref="W12:X12"/>
    <mergeCell ref="Y12:Z12"/>
    <mergeCell ref="AR12:AS12"/>
    <mergeCell ref="C13:D13"/>
    <mergeCell ref="E13:F13"/>
    <mergeCell ref="H13:I13"/>
    <mergeCell ref="J13:K13"/>
    <mergeCell ref="L13:M13"/>
    <mergeCell ref="N13:O13"/>
    <mergeCell ref="Q13:R13"/>
    <mergeCell ref="AN12:AO12"/>
    <mergeCell ref="AP12:AQ12"/>
    <mergeCell ref="AJ12:AK12"/>
    <mergeCell ref="AL12:AM12"/>
    <mergeCell ref="S13:T13"/>
    <mergeCell ref="U13:V13"/>
    <mergeCell ref="W13:X13"/>
    <mergeCell ref="Y13:Z13"/>
    <mergeCell ref="AA13:AB13"/>
    <mergeCell ref="AD13:AE13"/>
    <mergeCell ref="AF13:AG13"/>
    <mergeCell ref="AH13:AI13"/>
    <mergeCell ref="AJ13:AK13"/>
    <mergeCell ref="AL13:AM13"/>
    <mergeCell ref="AN13:AO13"/>
    <mergeCell ref="AP13:AQ13"/>
    <mergeCell ref="AR13:AS13"/>
    <mergeCell ref="C14:D14"/>
    <mergeCell ref="E14:F14"/>
    <mergeCell ref="H14:I14"/>
    <mergeCell ref="J14:K14"/>
    <mergeCell ref="L14:M14"/>
    <mergeCell ref="N14:O14"/>
    <mergeCell ref="Q14:R14"/>
    <mergeCell ref="S14:T14"/>
    <mergeCell ref="U14:V14"/>
    <mergeCell ref="AF14:AG14"/>
    <mergeCell ref="AH14:AI14"/>
    <mergeCell ref="AA14:AB14"/>
    <mergeCell ref="AD14:AE14"/>
    <mergeCell ref="W14:X14"/>
    <mergeCell ref="Y14:Z14"/>
    <mergeCell ref="AR14:AS14"/>
    <mergeCell ref="C15:D15"/>
    <mergeCell ref="E15:F15"/>
    <mergeCell ref="H15:I15"/>
    <mergeCell ref="J15:K15"/>
    <mergeCell ref="L15:M15"/>
    <mergeCell ref="N15:O15"/>
    <mergeCell ref="Q15:R15"/>
    <mergeCell ref="AN14:AO14"/>
    <mergeCell ref="AP14:AQ14"/>
    <mergeCell ref="AJ14:AK14"/>
    <mergeCell ref="AL14:AM14"/>
    <mergeCell ref="S15:T15"/>
    <mergeCell ref="U15:V15"/>
    <mergeCell ref="W15:X15"/>
    <mergeCell ref="Y15:Z15"/>
    <mergeCell ref="AA15:AB15"/>
    <mergeCell ref="AD15:AE15"/>
    <mergeCell ref="AF15:AG15"/>
    <mergeCell ref="AH15:AI15"/>
    <mergeCell ref="AJ15:AK15"/>
    <mergeCell ref="AL15:AM15"/>
    <mergeCell ref="AN15:AO15"/>
    <mergeCell ref="AP15:AQ15"/>
    <mergeCell ref="AR15:AS15"/>
    <mergeCell ref="C16:D16"/>
    <mergeCell ref="E16:F16"/>
    <mergeCell ref="H16:I16"/>
    <mergeCell ref="J16:K16"/>
    <mergeCell ref="L16:M16"/>
    <mergeCell ref="AF16:AG16"/>
    <mergeCell ref="AH16:AI16"/>
    <mergeCell ref="AA16:AB16"/>
    <mergeCell ref="AD16:AE16"/>
    <mergeCell ref="W16:X16"/>
    <mergeCell ref="Y16:Z16"/>
    <mergeCell ref="Q17:R17"/>
    <mergeCell ref="S17:T17"/>
    <mergeCell ref="N16:O16"/>
    <mergeCell ref="Q16:R16"/>
    <mergeCell ref="S16:T16"/>
    <mergeCell ref="U16:V16"/>
    <mergeCell ref="C17:D17"/>
    <mergeCell ref="E17:F17"/>
    <mergeCell ref="H17:I17"/>
    <mergeCell ref="J17:K17"/>
    <mergeCell ref="L17:M17"/>
    <mergeCell ref="N17:O17"/>
    <mergeCell ref="AR17:AS17"/>
    <mergeCell ref="AJ17:AK17"/>
    <mergeCell ref="AL17:AM17"/>
    <mergeCell ref="AN17:AO17"/>
    <mergeCell ref="AP17:AQ17"/>
    <mergeCell ref="AF17:AG17"/>
    <mergeCell ref="AH17:AI17"/>
    <mergeCell ref="AJ16:AK16"/>
    <mergeCell ref="AL16:AM16"/>
    <mergeCell ref="AN16:AO16"/>
    <mergeCell ref="AP16:AQ16"/>
    <mergeCell ref="AR16:AS16"/>
    <mergeCell ref="U17:V17"/>
    <mergeCell ref="W17:X17"/>
    <mergeCell ref="Y17:Z17"/>
    <mergeCell ref="AA17:AB17"/>
    <mergeCell ref="AD17:AE17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74"/>
  <sheetViews>
    <sheetView zoomScale="90" zoomScaleNormal="90" zoomScalePageLayoutView="0" workbookViewId="0" topLeftCell="AY1">
      <selection activeCell="BE6" sqref="BE6:BI65"/>
    </sheetView>
  </sheetViews>
  <sheetFormatPr defaultColWidth="9.140625" defaultRowHeight="12.75"/>
  <cols>
    <col min="1" max="1" width="9.421875" style="0" customWidth="1"/>
    <col min="2" max="2" width="12.8515625" style="0" customWidth="1"/>
    <col min="3" max="3" width="12.8515625" style="0" hidden="1" customWidth="1"/>
    <col min="4" max="4" width="6.7109375" style="0" customWidth="1"/>
    <col min="5" max="5" width="5.421875" style="0" customWidth="1"/>
    <col min="6" max="6" width="5.57421875" style="0" customWidth="1"/>
    <col min="7" max="7" width="5.140625" style="0" customWidth="1"/>
    <col min="8" max="8" width="11.8515625" style="0" customWidth="1"/>
    <col min="9" max="9" width="5.8515625" style="0" customWidth="1"/>
    <col min="10" max="10" width="5.57421875" style="0" customWidth="1"/>
    <col min="11" max="11" width="6.57421875" style="0" customWidth="1"/>
    <col min="12" max="12" width="6.00390625" style="0" customWidth="1"/>
    <col min="13" max="13" width="5.421875" style="0" customWidth="1"/>
    <col min="14" max="14" width="6.421875" style="0" customWidth="1"/>
    <col min="15" max="15" width="5.8515625" style="0" customWidth="1"/>
    <col min="16" max="16" width="5.421875" style="0" customWidth="1"/>
    <col min="17" max="17" width="6.28125" style="0" customWidth="1"/>
    <col min="18" max="18" width="6.421875" style="0" customWidth="1"/>
    <col min="19" max="19" width="11.57421875" style="0" customWidth="1"/>
    <col min="20" max="20" width="5.8515625" style="0" customWidth="1"/>
    <col min="21" max="22" width="6.00390625" style="0" customWidth="1"/>
    <col min="23" max="23" width="5.7109375" style="0" customWidth="1"/>
    <col min="24" max="24" width="5.8515625" style="0" customWidth="1"/>
    <col min="25" max="25" width="6.140625" style="0" customWidth="1"/>
    <col min="26" max="26" width="7.421875" style="0" customWidth="1"/>
    <col min="27" max="27" width="7.00390625" style="0" customWidth="1"/>
    <col min="28" max="28" width="6.57421875" style="0" customWidth="1"/>
    <col min="29" max="30" width="6.28125" style="0" customWidth="1"/>
    <col min="31" max="31" width="6.8515625" style="0" customWidth="1"/>
    <col min="32" max="32" width="11.7109375" style="0" customWidth="1"/>
    <col min="33" max="33" width="6.140625" style="0" customWidth="1"/>
    <col min="34" max="34" width="6.28125" style="0" customWidth="1"/>
    <col min="35" max="35" width="7.00390625" style="0" customWidth="1"/>
    <col min="36" max="36" width="6.421875" style="0" customWidth="1"/>
    <col min="37" max="37" width="6.28125" style="0" customWidth="1"/>
    <col min="38" max="38" width="7.00390625" style="0" customWidth="1"/>
    <col min="39" max="39" width="7.7109375" style="0" customWidth="1"/>
    <col min="40" max="40" width="6.28125" style="0" customWidth="1"/>
    <col min="41" max="41" width="6.140625" style="0" customWidth="1"/>
    <col min="42" max="42" width="6.00390625" style="0" customWidth="1"/>
    <col min="43" max="45" width="6.57421875" style="0" customWidth="1"/>
    <col min="46" max="46" width="5.8515625" style="0" customWidth="1"/>
    <col min="47" max="47" width="5.57421875" style="0" customWidth="1"/>
    <col min="48" max="48" width="6.57421875" style="0" customWidth="1"/>
    <col min="49" max="49" width="45.421875" style="0" customWidth="1"/>
    <col min="50" max="50" width="30.57421875" style="0" customWidth="1"/>
    <col min="51" max="51" width="33.7109375" style="0" customWidth="1"/>
    <col min="52" max="52" width="14.8515625" style="3" customWidth="1"/>
    <col min="53" max="54" width="9.140625" style="3" customWidth="1"/>
    <col min="55" max="55" width="13.00390625" style="3" customWidth="1"/>
    <col min="56" max="56" width="13.421875" style="3" customWidth="1"/>
    <col min="57" max="60" width="9.140625" style="3" customWidth="1"/>
    <col min="61" max="61" width="9.28125" style="3" bestFit="1" customWidth="1"/>
    <col min="62" max="63" width="9.140625" style="3" customWidth="1"/>
  </cols>
  <sheetData>
    <row r="1" spans="1:56" ht="12.75" customHeight="1" thickBot="1">
      <c r="A1" s="161" t="s">
        <v>0</v>
      </c>
      <c r="B1" s="161" t="s">
        <v>2</v>
      </c>
      <c r="C1" s="48"/>
      <c r="D1" s="164" t="s">
        <v>3</v>
      </c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72" t="s">
        <v>73</v>
      </c>
      <c r="AX1" s="173"/>
      <c r="AY1" s="173"/>
      <c r="AZ1" s="174"/>
      <c r="BC1" s="188" t="s">
        <v>91</v>
      </c>
      <c r="BD1" s="81"/>
    </row>
    <row r="2" spans="1:56" ht="19.5" customHeight="1">
      <c r="A2" s="162"/>
      <c r="B2" s="162"/>
      <c r="C2" s="49"/>
      <c r="D2" s="179" t="s">
        <v>10</v>
      </c>
      <c r="E2" s="177"/>
      <c r="F2" s="177"/>
      <c r="G2" s="177"/>
      <c r="H2" s="177"/>
      <c r="I2" s="177"/>
      <c r="J2" s="177"/>
      <c r="K2" s="177"/>
      <c r="L2" s="177"/>
      <c r="M2" s="177"/>
      <c r="N2" s="178"/>
      <c r="O2" s="179" t="s">
        <v>11</v>
      </c>
      <c r="P2" s="177"/>
      <c r="Q2" s="177"/>
      <c r="R2" s="177"/>
      <c r="S2" s="177"/>
      <c r="T2" s="177"/>
      <c r="U2" s="177"/>
      <c r="V2" s="177"/>
      <c r="W2" s="177"/>
      <c r="X2" s="177"/>
      <c r="Y2" s="178"/>
      <c r="Z2" s="179" t="s">
        <v>12</v>
      </c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8"/>
      <c r="AM2" s="179" t="s">
        <v>14</v>
      </c>
      <c r="AN2" s="177"/>
      <c r="AO2" s="177"/>
      <c r="AP2" s="177"/>
      <c r="AQ2" s="177"/>
      <c r="AR2" s="177"/>
      <c r="AS2" s="177"/>
      <c r="AT2" s="177"/>
      <c r="AU2" s="177"/>
      <c r="AV2" s="177"/>
      <c r="AW2" s="175"/>
      <c r="AX2" s="158"/>
      <c r="AY2" s="158"/>
      <c r="AZ2" s="176"/>
      <c r="BC2" s="188"/>
      <c r="BD2" s="81"/>
    </row>
    <row r="3" spans="1:56" ht="31.5" customHeight="1">
      <c r="A3" s="162"/>
      <c r="B3" s="162"/>
      <c r="C3" s="49"/>
      <c r="D3" s="200" t="s">
        <v>1</v>
      </c>
      <c r="E3" s="181"/>
      <c r="F3" s="166" t="s">
        <v>4</v>
      </c>
      <c r="G3" s="167"/>
      <c r="H3" s="145" t="s">
        <v>5</v>
      </c>
      <c r="I3" s="148"/>
      <c r="J3" s="148"/>
      <c r="K3" s="148"/>
      <c r="L3" s="148"/>
      <c r="M3" s="148"/>
      <c r="N3" s="147"/>
      <c r="O3" s="170" t="s">
        <v>4</v>
      </c>
      <c r="P3" s="167"/>
      <c r="Q3" s="153" t="s">
        <v>1</v>
      </c>
      <c r="R3" s="154"/>
      <c r="S3" s="145" t="s">
        <v>5</v>
      </c>
      <c r="T3" s="148"/>
      <c r="U3" s="148"/>
      <c r="V3" s="148"/>
      <c r="W3" s="148"/>
      <c r="X3" s="148"/>
      <c r="Y3" s="147"/>
      <c r="Z3" s="157" t="s">
        <v>13</v>
      </c>
      <c r="AA3" s="154"/>
      <c r="AB3" s="153" t="s">
        <v>1</v>
      </c>
      <c r="AC3" s="154"/>
      <c r="AD3" s="153" t="s">
        <v>4</v>
      </c>
      <c r="AE3" s="154"/>
      <c r="AF3" s="145" t="s">
        <v>5</v>
      </c>
      <c r="AG3" s="148"/>
      <c r="AH3" s="148"/>
      <c r="AI3" s="148"/>
      <c r="AJ3" s="148"/>
      <c r="AK3" s="148"/>
      <c r="AL3" s="147"/>
      <c r="AM3" s="157" t="s">
        <v>13</v>
      </c>
      <c r="AN3" s="154"/>
      <c r="AO3" s="145" t="s">
        <v>5</v>
      </c>
      <c r="AP3" s="148"/>
      <c r="AQ3" s="148"/>
      <c r="AR3" s="148"/>
      <c r="AS3" s="148"/>
      <c r="AT3" s="148"/>
      <c r="AU3" s="148"/>
      <c r="AV3" s="148"/>
      <c r="AW3" s="149" t="s">
        <v>74</v>
      </c>
      <c r="AX3" s="165" t="s">
        <v>75</v>
      </c>
      <c r="AY3" s="155" t="s">
        <v>72</v>
      </c>
      <c r="AZ3" s="142" t="s">
        <v>79</v>
      </c>
      <c r="BC3" s="188"/>
      <c r="BD3" s="81"/>
    </row>
    <row r="4" spans="1:56" ht="45" customHeight="1">
      <c r="A4" s="162"/>
      <c r="B4" s="162"/>
      <c r="C4" s="49"/>
      <c r="D4" s="201"/>
      <c r="E4" s="183"/>
      <c r="F4" s="168"/>
      <c r="G4" s="169"/>
      <c r="H4" s="14" t="s">
        <v>6</v>
      </c>
      <c r="I4" s="145" t="s">
        <v>7</v>
      </c>
      <c r="J4" s="146"/>
      <c r="K4" s="145" t="s">
        <v>8</v>
      </c>
      <c r="L4" s="146"/>
      <c r="M4" s="145" t="s">
        <v>9</v>
      </c>
      <c r="N4" s="147"/>
      <c r="O4" s="171"/>
      <c r="P4" s="169"/>
      <c r="Q4" s="155"/>
      <c r="R4" s="156"/>
      <c r="S4" s="14" t="s">
        <v>6</v>
      </c>
      <c r="T4" s="145" t="s">
        <v>7</v>
      </c>
      <c r="U4" s="146"/>
      <c r="V4" s="145" t="s">
        <v>8</v>
      </c>
      <c r="W4" s="146"/>
      <c r="X4" s="145" t="s">
        <v>9</v>
      </c>
      <c r="Y4" s="147"/>
      <c r="Z4" s="150"/>
      <c r="AA4" s="156"/>
      <c r="AB4" s="155"/>
      <c r="AC4" s="156"/>
      <c r="AD4" s="155"/>
      <c r="AE4" s="156"/>
      <c r="AF4" s="1" t="s">
        <v>6</v>
      </c>
      <c r="AG4" s="145" t="s">
        <v>7</v>
      </c>
      <c r="AH4" s="146"/>
      <c r="AI4" s="158" t="s">
        <v>8</v>
      </c>
      <c r="AJ4" s="158"/>
      <c r="AK4" s="148" t="s">
        <v>9</v>
      </c>
      <c r="AL4" s="147"/>
      <c r="AM4" s="150"/>
      <c r="AN4" s="156"/>
      <c r="AO4" s="145" t="s">
        <v>6</v>
      </c>
      <c r="AP4" s="146"/>
      <c r="AQ4" s="145" t="s">
        <v>7</v>
      </c>
      <c r="AR4" s="146"/>
      <c r="AS4" s="158" t="s">
        <v>8</v>
      </c>
      <c r="AT4" s="158"/>
      <c r="AU4" s="148" t="s">
        <v>9</v>
      </c>
      <c r="AV4" s="148"/>
      <c r="AW4" s="150"/>
      <c r="AX4" s="158"/>
      <c r="AY4" s="145"/>
      <c r="AZ4" s="143"/>
      <c r="BC4" s="188"/>
      <c r="BD4" s="81"/>
    </row>
    <row r="5" spans="1:56" ht="13.5" customHeight="1">
      <c r="A5" s="163"/>
      <c r="B5" s="163"/>
      <c r="C5" s="50"/>
      <c r="D5" s="74">
        <v>35.11</v>
      </c>
      <c r="E5" s="62">
        <v>6.34</v>
      </c>
      <c r="F5" s="60">
        <v>35.11</v>
      </c>
      <c r="G5" s="63">
        <v>6.34</v>
      </c>
      <c r="H5" s="58">
        <v>41.45</v>
      </c>
      <c r="I5" s="59">
        <v>26.62</v>
      </c>
      <c r="J5" s="58">
        <v>14.83</v>
      </c>
      <c r="K5" s="59">
        <v>16.64</v>
      </c>
      <c r="L5" s="64">
        <v>24.81</v>
      </c>
      <c r="M5" s="65">
        <v>33.27</v>
      </c>
      <c r="N5" s="66">
        <v>8.18</v>
      </c>
      <c r="O5" s="67">
        <v>84.26</v>
      </c>
      <c r="P5" s="58">
        <v>15.21</v>
      </c>
      <c r="Q5" s="68">
        <v>84.26</v>
      </c>
      <c r="R5" s="58">
        <v>15.21</v>
      </c>
      <c r="S5" s="58">
        <v>99.47</v>
      </c>
      <c r="T5" s="59">
        <v>63.88</v>
      </c>
      <c r="U5" s="58">
        <v>35.59</v>
      </c>
      <c r="V5" s="59">
        <v>39.93</v>
      </c>
      <c r="W5" s="58">
        <v>59.55</v>
      </c>
      <c r="X5" s="65">
        <v>79.85</v>
      </c>
      <c r="Y5" s="66">
        <v>19.62</v>
      </c>
      <c r="Z5" s="69">
        <v>84.26</v>
      </c>
      <c r="AA5" s="58">
        <v>15.21</v>
      </c>
      <c r="AB5" s="68">
        <v>84.26</v>
      </c>
      <c r="AC5" s="58">
        <v>15.21</v>
      </c>
      <c r="AD5" s="68">
        <v>84.26</v>
      </c>
      <c r="AE5" s="63">
        <v>15.21</v>
      </c>
      <c r="AF5" s="58">
        <v>99.47</v>
      </c>
      <c r="AG5" s="59">
        <v>63.88</v>
      </c>
      <c r="AH5" s="58">
        <v>35.59</v>
      </c>
      <c r="AI5" s="59">
        <v>39.93</v>
      </c>
      <c r="AJ5" s="58">
        <v>59.55</v>
      </c>
      <c r="AK5" s="59">
        <v>79.85</v>
      </c>
      <c r="AL5" s="66">
        <v>19.62</v>
      </c>
      <c r="AM5" s="69">
        <v>84.26</v>
      </c>
      <c r="AN5" s="58">
        <v>15.21</v>
      </c>
      <c r="AO5" s="196">
        <v>99.47</v>
      </c>
      <c r="AP5" s="197"/>
      <c r="AQ5" s="59">
        <v>63.88</v>
      </c>
      <c r="AR5" s="58">
        <v>35.59</v>
      </c>
      <c r="AS5" s="59">
        <v>39.93</v>
      </c>
      <c r="AT5" s="58">
        <v>59.55</v>
      </c>
      <c r="AU5" s="59">
        <v>79.85</v>
      </c>
      <c r="AV5" s="64">
        <v>19.62</v>
      </c>
      <c r="AW5" s="16">
        <v>159</v>
      </c>
      <c r="AX5" s="15">
        <v>159</v>
      </c>
      <c r="AY5" s="19">
        <v>159</v>
      </c>
      <c r="AZ5" s="144"/>
      <c r="BC5" s="81">
        <v>247.75</v>
      </c>
      <c r="BD5" s="81"/>
    </row>
    <row r="6" spans="1:61" ht="74.25" customHeight="1">
      <c r="A6" s="5">
        <v>1</v>
      </c>
      <c r="B6" s="5">
        <v>2</v>
      </c>
      <c r="C6" s="70"/>
      <c r="D6" s="204">
        <v>3</v>
      </c>
      <c r="E6" s="205"/>
      <c r="F6" s="139">
        <v>4</v>
      </c>
      <c r="G6" s="138"/>
      <c r="H6" s="4">
        <v>5</v>
      </c>
      <c r="I6" s="139">
        <v>6</v>
      </c>
      <c r="J6" s="138"/>
      <c r="K6" s="139">
        <v>7</v>
      </c>
      <c r="L6" s="138"/>
      <c r="M6" s="139">
        <v>8</v>
      </c>
      <c r="N6" s="140"/>
      <c r="O6" s="137">
        <v>9</v>
      </c>
      <c r="P6" s="138"/>
      <c r="Q6" s="139">
        <v>10</v>
      </c>
      <c r="R6" s="138"/>
      <c r="S6" s="4">
        <v>11</v>
      </c>
      <c r="T6" s="139">
        <v>12</v>
      </c>
      <c r="U6" s="138"/>
      <c r="V6" s="139">
        <v>13</v>
      </c>
      <c r="W6" s="138"/>
      <c r="X6" s="139">
        <v>14</v>
      </c>
      <c r="Y6" s="140"/>
      <c r="Z6" s="137">
        <v>15</v>
      </c>
      <c r="AA6" s="138"/>
      <c r="AB6" s="139">
        <v>16</v>
      </c>
      <c r="AC6" s="138"/>
      <c r="AD6" s="139">
        <v>17</v>
      </c>
      <c r="AE6" s="138"/>
      <c r="AF6" s="4">
        <v>18</v>
      </c>
      <c r="AG6" s="139">
        <v>19</v>
      </c>
      <c r="AH6" s="138"/>
      <c r="AI6" s="139">
        <v>20</v>
      </c>
      <c r="AJ6" s="138"/>
      <c r="AK6" s="139">
        <v>21</v>
      </c>
      <c r="AL6" s="140"/>
      <c r="AM6" s="137">
        <v>22</v>
      </c>
      <c r="AN6" s="138"/>
      <c r="AO6" s="139">
        <v>23</v>
      </c>
      <c r="AP6" s="138"/>
      <c r="AQ6" s="139">
        <v>24</v>
      </c>
      <c r="AR6" s="138"/>
      <c r="AS6" s="139">
        <v>25</v>
      </c>
      <c r="AT6" s="138"/>
      <c r="AU6" s="139">
        <v>26</v>
      </c>
      <c r="AV6" s="141"/>
      <c r="AW6" s="21" t="s">
        <v>87</v>
      </c>
      <c r="AX6" s="11" t="s">
        <v>89</v>
      </c>
      <c r="AY6" s="20" t="s">
        <v>88</v>
      </c>
      <c r="AZ6" s="22" t="s">
        <v>90</v>
      </c>
      <c r="BC6" s="81"/>
      <c r="BD6" s="89"/>
      <c r="BE6" s="81"/>
      <c r="BF6" s="92" t="s">
        <v>95</v>
      </c>
      <c r="BG6" s="93" t="s">
        <v>96</v>
      </c>
      <c r="BH6" s="94" t="s">
        <v>97</v>
      </c>
      <c r="BI6" s="93" t="s">
        <v>98</v>
      </c>
    </row>
    <row r="7" spans="1:63" s="44" customFormat="1" ht="12.75">
      <c r="A7" s="38" t="s">
        <v>15</v>
      </c>
      <c r="B7" s="37">
        <f>SUM(D7:AV7)</f>
        <v>328</v>
      </c>
      <c r="C7" s="71">
        <f>F7+O7+AD7</f>
        <v>1</v>
      </c>
      <c r="D7" s="198"/>
      <c r="E7" s="199"/>
      <c r="F7" s="184"/>
      <c r="G7" s="187"/>
      <c r="H7" s="35">
        <v>3</v>
      </c>
      <c r="I7" s="184"/>
      <c r="J7" s="187"/>
      <c r="K7" s="184"/>
      <c r="L7" s="187"/>
      <c r="M7" s="184">
        <v>2</v>
      </c>
      <c r="N7" s="185"/>
      <c r="O7" s="186"/>
      <c r="P7" s="187"/>
      <c r="Q7" s="184"/>
      <c r="R7" s="187"/>
      <c r="S7" s="35"/>
      <c r="T7" s="184"/>
      <c r="U7" s="187"/>
      <c r="V7" s="184"/>
      <c r="W7" s="187"/>
      <c r="X7" s="184"/>
      <c r="Y7" s="185"/>
      <c r="Z7" s="186"/>
      <c r="AA7" s="187"/>
      <c r="AB7" s="184"/>
      <c r="AC7" s="187"/>
      <c r="AD7" s="184">
        <v>1</v>
      </c>
      <c r="AE7" s="187"/>
      <c r="AF7" s="35">
        <v>54</v>
      </c>
      <c r="AG7" s="184">
        <v>18</v>
      </c>
      <c r="AH7" s="187"/>
      <c r="AI7" s="184">
        <v>4</v>
      </c>
      <c r="AJ7" s="187"/>
      <c r="AK7" s="184">
        <v>246</v>
      </c>
      <c r="AL7" s="185"/>
      <c r="AM7" s="186"/>
      <c r="AN7" s="187"/>
      <c r="AO7" s="184"/>
      <c r="AP7" s="187"/>
      <c r="AQ7" s="184"/>
      <c r="AR7" s="187"/>
      <c r="AS7" s="184"/>
      <c r="AT7" s="187"/>
      <c r="AU7" s="184"/>
      <c r="AV7" s="212"/>
      <c r="AW7" s="39">
        <f>(D7*E$5+F7*G$5+H7*H$5+I7*J$5+K7*L$5+M7*N$5+O7*P$5+Q7*R$5+S7*S$5+T7*U$5+V7*W$5+X7*Y$5+Z7*AA$5+AB7*AC$5+AD7*AE$5+AF7*AF$5+AG7*AH$5+AI7*AJ$5+AK7*AL$5+AM7*AN$5+AO7*AO$5+AQ7*AR$5+AS7*AT$5+AU7*AV$5)*AW$5</f>
        <v>1785989.76</v>
      </c>
      <c r="AX7" s="40">
        <f>(D7*D$5+F7*F$5+O7*O$5+Q7*Q$5+Z7*Z$5+AB7*AB$5+AD7*AD$5+AM7*AM$5)*AX$5</f>
        <v>13397.34</v>
      </c>
      <c r="AY7" s="41">
        <f>(I7*I$5+K7*K$5+M7*M$5+T7*T$5+V7*V$5+X7*X$5+AG7*AG$5+AI7*AI$5+AK7*AK$5+AQ7*AQ$5+AS7*AS$5+AU7*AU$5)*AY$5</f>
        <v>3342052.7999999993</v>
      </c>
      <c r="AZ7" s="42">
        <f>AW7+AX7+AY7</f>
        <v>5141439.899999999</v>
      </c>
      <c r="BA7" s="43"/>
      <c r="BB7" s="43"/>
      <c r="BC7" s="79">
        <f>(D7+F7+O7+Q7+Z7+AB7+AD7+AM7)*BC$5</f>
        <v>247.75</v>
      </c>
      <c r="BD7" s="90">
        <f>AX7+BC7</f>
        <v>13645.09</v>
      </c>
      <c r="BE7" s="95" t="s">
        <v>15</v>
      </c>
      <c r="BF7" s="96">
        <f>D7+F7+O7+Q7+Z7+AB7+AD7+AM7</f>
        <v>1</v>
      </c>
      <c r="BG7" s="97">
        <v>159</v>
      </c>
      <c r="BH7" s="97">
        <v>1.5582</v>
      </c>
      <c r="BI7" s="98">
        <f>BF7*BG7*BH7</f>
        <v>247.7538</v>
      </c>
      <c r="BJ7" s="43"/>
      <c r="BK7" s="43"/>
    </row>
    <row r="8" spans="1:63" s="44" customFormat="1" ht="12.75">
      <c r="A8" s="38" t="s">
        <v>16</v>
      </c>
      <c r="B8" s="37">
        <f>SUM(D8:AV8)</f>
        <v>67</v>
      </c>
      <c r="C8" s="34">
        <f aca="true" t="shared" si="0" ref="C8:C62">F8+O8+AD8</f>
        <v>0</v>
      </c>
      <c r="D8" s="198">
        <v>0</v>
      </c>
      <c r="E8" s="199"/>
      <c r="F8" s="184">
        <v>0</v>
      </c>
      <c r="G8" s="187"/>
      <c r="H8" s="35">
        <v>0</v>
      </c>
      <c r="I8" s="184">
        <v>0</v>
      </c>
      <c r="J8" s="187"/>
      <c r="K8" s="184">
        <v>0</v>
      </c>
      <c r="L8" s="187"/>
      <c r="M8" s="184">
        <v>1</v>
      </c>
      <c r="N8" s="185"/>
      <c r="O8" s="186">
        <v>0</v>
      </c>
      <c r="P8" s="187"/>
      <c r="Q8" s="184">
        <v>1</v>
      </c>
      <c r="R8" s="187"/>
      <c r="S8" s="35">
        <v>8</v>
      </c>
      <c r="T8" s="184">
        <v>0</v>
      </c>
      <c r="U8" s="187"/>
      <c r="V8" s="184">
        <v>0</v>
      </c>
      <c r="W8" s="187"/>
      <c r="X8" s="184">
        <v>15</v>
      </c>
      <c r="Y8" s="185"/>
      <c r="Z8" s="186">
        <v>0</v>
      </c>
      <c r="AA8" s="187"/>
      <c r="AB8" s="184">
        <v>0</v>
      </c>
      <c r="AC8" s="187"/>
      <c r="AD8" s="184">
        <v>0</v>
      </c>
      <c r="AE8" s="187"/>
      <c r="AF8" s="35">
        <v>10</v>
      </c>
      <c r="AG8" s="184">
        <v>2</v>
      </c>
      <c r="AH8" s="187"/>
      <c r="AI8" s="184">
        <v>0</v>
      </c>
      <c r="AJ8" s="187"/>
      <c r="AK8" s="184">
        <v>30</v>
      </c>
      <c r="AL8" s="185"/>
      <c r="AM8" s="186">
        <v>0</v>
      </c>
      <c r="AN8" s="187"/>
      <c r="AO8" s="184">
        <v>0</v>
      </c>
      <c r="AP8" s="187"/>
      <c r="AQ8" s="184">
        <v>0</v>
      </c>
      <c r="AR8" s="187"/>
      <c r="AS8" s="184">
        <v>0</v>
      </c>
      <c r="AT8" s="187"/>
      <c r="AU8" s="184">
        <v>0</v>
      </c>
      <c r="AV8" s="212"/>
      <c r="AW8" s="39">
        <f aca="true" t="shared" si="1" ref="AW8:AW62">(D8*E$5+F8*G$5+H8*H$5+I8*J$5+K8*L$5+M8*N$5+O8*P$5+Q8*R$5+S8*S$5+T8*U$5+V8*W$5+X8*Y$5+Z8*AA$5+AB8*AC$5+AD8*AE$5+AF8*AF$5+AG8*AH$5+AI8*AJ$5+AK8*AL$5+AM8*AN$5+AO8*AO$5+AQ8*AR$5+AS8*AT$5+AU8*AV$5)*AW$5</f>
        <v>440100.87</v>
      </c>
      <c r="AX8" s="40">
        <f aca="true" t="shared" si="2" ref="AX8:AX62">(D8*D$5+F8*F$5+O8*O$5+Q8*Q$5+Z8*Z$5+AB8*AB$5+AD8*AD$5+AM8*AM$5)*AX$5</f>
        <v>13397.34</v>
      </c>
      <c r="AY8" s="41">
        <f aca="true" t="shared" si="3" ref="AY8:AY61">(I8*I$5+K8*K$5+M8*M$5+T8*T$5+V8*V$5+X8*X$5+AG8*AG$5+AI8*AI$5+AK8*AK$5+AQ8*AQ$5+AS8*AS$5+AU8*AU$5)*AY$5</f>
        <v>596930.5199999999</v>
      </c>
      <c r="AZ8" s="42">
        <f aca="true" t="shared" si="4" ref="AZ8:AZ62">AW8+AX8+AY8</f>
        <v>1050428.73</v>
      </c>
      <c r="BA8" s="43"/>
      <c r="BB8" s="43"/>
      <c r="BC8" s="79">
        <f aca="true" t="shared" si="5" ref="BC8:BC62">(D8+F8+O8+Q8+Z8+AB8+AD8+AM8)*BC$5</f>
        <v>247.75</v>
      </c>
      <c r="BD8" s="90">
        <f aca="true" t="shared" si="6" ref="BD8:BD63">AX8+BC8</f>
        <v>13645.09</v>
      </c>
      <c r="BE8" s="95" t="s">
        <v>16</v>
      </c>
      <c r="BF8" s="96">
        <f aca="true" t="shared" si="7" ref="BF8:BF62">D8+F8+O8+Q8+Z8+AB8+AD8+AM8</f>
        <v>1</v>
      </c>
      <c r="BG8" s="97">
        <v>159</v>
      </c>
      <c r="BH8" s="97">
        <v>1.5582</v>
      </c>
      <c r="BI8" s="98">
        <f aca="true" t="shared" si="8" ref="BI8:BI64">BF8*BG8*BH8</f>
        <v>247.7538</v>
      </c>
      <c r="BJ8" s="43"/>
      <c r="BK8" s="43"/>
    </row>
    <row r="9" spans="1:63" s="44" customFormat="1" ht="12.75">
      <c r="A9" s="38" t="s">
        <v>17</v>
      </c>
      <c r="B9" s="37">
        <f aca="true" t="shared" si="9" ref="B9:B62">SUM(D9:AV9)</f>
        <v>66</v>
      </c>
      <c r="C9" s="34">
        <f t="shared" si="0"/>
        <v>0</v>
      </c>
      <c r="D9" s="198"/>
      <c r="E9" s="199"/>
      <c r="F9" s="184"/>
      <c r="G9" s="187"/>
      <c r="H9" s="35"/>
      <c r="I9" s="184"/>
      <c r="J9" s="187"/>
      <c r="K9" s="184"/>
      <c r="L9" s="187"/>
      <c r="M9" s="184">
        <v>1</v>
      </c>
      <c r="N9" s="185"/>
      <c r="O9" s="186"/>
      <c r="P9" s="187"/>
      <c r="Q9" s="184"/>
      <c r="R9" s="187"/>
      <c r="S9" s="35"/>
      <c r="T9" s="184"/>
      <c r="U9" s="187"/>
      <c r="V9" s="184"/>
      <c r="W9" s="187"/>
      <c r="X9" s="184"/>
      <c r="Y9" s="185"/>
      <c r="Z9" s="186"/>
      <c r="AA9" s="187"/>
      <c r="AB9" s="184"/>
      <c r="AC9" s="187"/>
      <c r="AD9" s="184"/>
      <c r="AE9" s="187"/>
      <c r="AF9" s="35">
        <v>13</v>
      </c>
      <c r="AG9" s="184">
        <v>2</v>
      </c>
      <c r="AH9" s="187"/>
      <c r="AI9" s="184">
        <v>0</v>
      </c>
      <c r="AJ9" s="187"/>
      <c r="AK9" s="184">
        <v>50</v>
      </c>
      <c r="AL9" s="185"/>
      <c r="AM9" s="186"/>
      <c r="AN9" s="187"/>
      <c r="AO9" s="184"/>
      <c r="AP9" s="187"/>
      <c r="AQ9" s="184"/>
      <c r="AR9" s="187"/>
      <c r="AS9" s="184"/>
      <c r="AT9" s="187"/>
      <c r="AU9" s="184"/>
      <c r="AV9" s="212"/>
      <c r="AW9" s="39">
        <f t="shared" si="1"/>
        <v>374201.73000000004</v>
      </c>
      <c r="AX9" s="40">
        <f t="shared" si="2"/>
        <v>0</v>
      </c>
      <c r="AY9" s="41">
        <f t="shared" si="3"/>
        <v>660411.2699999999</v>
      </c>
      <c r="AZ9" s="42">
        <f t="shared" si="4"/>
        <v>1034613</v>
      </c>
      <c r="BA9" s="43"/>
      <c r="BB9" s="43"/>
      <c r="BC9" s="79">
        <f t="shared" si="5"/>
        <v>0</v>
      </c>
      <c r="BD9" s="90">
        <f t="shared" si="6"/>
        <v>0</v>
      </c>
      <c r="BE9" s="95" t="s">
        <v>17</v>
      </c>
      <c r="BF9" s="96">
        <f t="shared" si="7"/>
        <v>0</v>
      </c>
      <c r="BG9" s="97">
        <v>159</v>
      </c>
      <c r="BH9" s="97">
        <v>1.5582</v>
      </c>
      <c r="BI9" s="98">
        <f t="shared" si="8"/>
        <v>0</v>
      </c>
      <c r="BJ9" s="43"/>
      <c r="BK9" s="43"/>
    </row>
    <row r="10" spans="1:63" s="44" customFormat="1" ht="12.75">
      <c r="A10" s="38" t="s">
        <v>18</v>
      </c>
      <c r="B10" s="37">
        <f t="shared" si="9"/>
        <v>71</v>
      </c>
      <c r="C10" s="34">
        <f t="shared" si="0"/>
        <v>0</v>
      </c>
      <c r="D10" s="198">
        <v>0</v>
      </c>
      <c r="E10" s="199"/>
      <c r="F10" s="184">
        <v>0</v>
      </c>
      <c r="G10" s="187"/>
      <c r="H10" s="35">
        <v>0</v>
      </c>
      <c r="I10" s="184">
        <v>0</v>
      </c>
      <c r="J10" s="187"/>
      <c r="K10" s="184">
        <v>0</v>
      </c>
      <c r="L10" s="187"/>
      <c r="M10" s="184">
        <v>0</v>
      </c>
      <c r="N10" s="185"/>
      <c r="O10" s="186"/>
      <c r="P10" s="187"/>
      <c r="Q10" s="184"/>
      <c r="R10" s="187"/>
      <c r="S10" s="35"/>
      <c r="T10" s="184"/>
      <c r="U10" s="187"/>
      <c r="V10" s="184"/>
      <c r="W10" s="187"/>
      <c r="X10" s="184"/>
      <c r="Y10" s="185"/>
      <c r="Z10" s="186">
        <v>0</v>
      </c>
      <c r="AA10" s="187"/>
      <c r="AB10" s="184">
        <v>0</v>
      </c>
      <c r="AC10" s="187"/>
      <c r="AD10" s="184">
        <v>0</v>
      </c>
      <c r="AE10" s="187"/>
      <c r="AF10" s="35">
        <v>8</v>
      </c>
      <c r="AG10" s="184">
        <v>1</v>
      </c>
      <c r="AH10" s="187"/>
      <c r="AI10" s="184">
        <v>0</v>
      </c>
      <c r="AJ10" s="187"/>
      <c r="AK10" s="184">
        <v>62</v>
      </c>
      <c r="AL10" s="185"/>
      <c r="AM10" s="186"/>
      <c r="AN10" s="187"/>
      <c r="AO10" s="184"/>
      <c r="AP10" s="187"/>
      <c r="AQ10" s="184"/>
      <c r="AR10" s="187"/>
      <c r="AS10" s="184"/>
      <c r="AT10" s="187"/>
      <c r="AU10" s="184"/>
      <c r="AV10" s="212"/>
      <c r="AW10" s="39">
        <f t="shared" si="1"/>
        <v>325598.61</v>
      </c>
      <c r="AX10" s="40">
        <f t="shared" si="2"/>
        <v>0</v>
      </c>
      <c r="AY10" s="41">
        <f t="shared" si="3"/>
        <v>797318.22</v>
      </c>
      <c r="AZ10" s="42">
        <f t="shared" si="4"/>
        <v>1122916.83</v>
      </c>
      <c r="BA10" s="43"/>
      <c r="BB10" s="43"/>
      <c r="BC10" s="79">
        <f t="shared" si="5"/>
        <v>0</v>
      </c>
      <c r="BD10" s="90">
        <f t="shared" si="6"/>
        <v>0</v>
      </c>
      <c r="BE10" s="95" t="s">
        <v>18</v>
      </c>
      <c r="BF10" s="96">
        <f t="shared" si="7"/>
        <v>0</v>
      </c>
      <c r="BG10" s="97">
        <v>159</v>
      </c>
      <c r="BH10" s="97">
        <v>1.5582</v>
      </c>
      <c r="BI10" s="98">
        <f t="shared" si="8"/>
        <v>0</v>
      </c>
      <c r="BJ10" s="43"/>
      <c r="BK10" s="43"/>
    </row>
    <row r="11" spans="1:63" s="44" customFormat="1" ht="12.75">
      <c r="A11" s="38" t="s">
        <v>19</v>
      </c>
      <c r="B11" s="37">
        <f t="shared" si="9"/>
        <v>0</v>
      </c>
      <c r="C11" s="34">
        <f t="shared" si="0"/>
        <v>0</v>
      </c>
      <c r="D11" s="198"/>
      <c r="E11" s="199"/>
      <c r="F11" s="184"/>
      <c r="G11" s="187"/>
      <c r="H11" s="35"/>
      <c r="I11" s="184"/>
      <c r="J11" s="187"/>
      <c r="K11" s="184"/>
      <c r="L11" s="187"/>
      <c r="M11" s="184"/>
      <c r="N11" s="185"/>
      <c r="O11" s="186"/>
      <c r="P11" s="187"/>
      <c r="Q11" s="184"/>
      <c r="R11" s="187"/>
      <c r="S11" s="35"/>
      <c r="T11" s="184"/>
      <c r="U11" s="187"/>
      <c r="V11" s="184"/>
      <c r="W11" s="187"/>
      <c r="X11" s="184"/>
      <c r="Y11" s="185"/>
      <c r="Z11" s="186"/>
      <c r="AA11" s="187"/>
      <c r="AB11" s="184"/>
      <c r="AC11" s="187"/>
      <c r="AD11" s="184"/>
      <c r="AE11" s="187"/>
      <c r="AF11" s="35"/>
      <c r="AG11" s="184"/>
      <c r="AH11" s="187"/>
      <c r="AI11" s="184"/>
      <c r="AJ11" s="187"/>
      <c r="AK11" s="184"/>
      <c r="AL11" s="185"/>
      <c r="AM11" s="186"/>
      <c r="AN11" s="187"/>
      <c r="AO11" s="184"/>
      <c r="AP11" s="187"/>
      <c r="AQ11" s="184"/>
      <c r="AR11" s="187"/>
      <c r="AS11" s="184"/>
      <c r="AT11" s="187"/>
      <c r="AU11" s="184"/>
      <c r="AV11" s="212"/>
      <c r="AW11" s="39">
        <f t="shared" si="1"/>
        <v>0</v>
      </c>
      <c r="AX11" s="40">
        <f t="shared" si="2"/>
        <v>0</v>
      </c>
      <c r="AY11" s="41">
        <f t="shared" si="3"/>
        <v>0</v>
      </c>
      <c r="AZ11" s="42">
        <f t="shared" si="4"/>
        <v>0</v>
      </c>
      <c r="BA11" s="43"/>
      <c r="BB11" s="43"/>
      <c r="BC11" s="79">
        <f t="shared" si="5"/>
        <v>0</v>
      </c>
      <c r="BD11" s="90">
        <f t="shared" si="6"/>
        <v>0</v>
      </c>
      <c r="BE11" s="95" t="s">
        <v>19</v>
      </c>
      <c r="BF11" s="96">
        <f t="shared" si="7"/>
        <v>0</v>
      </c>
      <c r="BG11" s="97">
        <v>159</v>
      </c>
      <c r="BH11" s="97">
        <v>1.5582</v>
      </c>
      <c r="BI11" s="98">
        <f t="shared" si="8"/>
        <v>0</v>
      </c>
      <c r="BJ11" s="43"/>
      <c r="BK11" s="43"/>
    </row>
    <row r="12" spans="1:63" s="44" customFormat="1" ht="12.75">
      <c r="A12" s="38" t="s">
        <v>20</v>
      </c>
      <c r="B12" s="37">
        <f t="shared" si="9"/>
        <v>160</v>
      </c>
      <c r="C12" s="71">
        <f t="shared" si="0"/>
        <v>2</v>
      </c>
      <c r="D12" s="198"/>
      <c r="E12" s="199"/>
      <c r="F12" s="184"/>
      <c r="G12" s="187"/>
      <c r="H12" s="35"/>
      <c r="I12" s="184"/>
      <c r="J12" s="187"/>
      <c r="K12" s="184"/>
      <c r="L12" s="187"/>
      <c r="M12" s="184">
        <v>1</v>
      </c>
      <c r="N12" s="185"/>
      <c r="O12" s="186"/>
      <c r="P12" s="187"/>
      <c r="Q12" s="184"/>
      <c r="R12" s="187"/>
      <c r="S12" s="35"/>
      <c r="T12" s="184"/>
      <c r="U12" s="187"/>
      <c r="V12" s="184"/>
      <c r="W12" s="187"/>
      <c r="X12" s="184"/>
      <c r="Y12" s="185"/>
      <c r="Z12" s="186"/>
      <c r="AA12" s="187"/>
      <c r="AB12" s="184"/>
      <c r="AC12" s="187"/>
      <c r="AD12" s="184">
        <v>2</v>
      </c>
      <c r="AE12" s="187"/>
      <c r="AF12" s="35">
        <v>17</v>
      </c>
      <c r="AG12" s="184"/>
      <c r="AH12" s="187"/>
      <c r="AI12" s="184"/>
      <c r="AJ12" s="187"/>
      <c r="AK12" s="184">
        <v>140</v>
      </c>
      <c r="AL12" s="185"/>
      <c r="AM12" s="186"/>
      <c r="AN12" s="187"/>
      <c r="AO12" s="184"/>
      <c r="AP12" s="187"/>
      <c r="AQ12" s="184"/>
      <c r="AR12" s="187"/>
      <c r="AS12" s="184"/>
      <c r="AT12" s="187"/>
      <c r="AU12" s="184"/>
      <c r="AV12" s="212"/>
      <c r="AW12" s="39">
        <f t="shared" si="1"/>
        <v>711746.01</v>
      </c>
      <c r="AX12" s="40">
        <f t="shared" si="2"/>
        <v>26794.68</v>
      </c>
      <c r="AY12" s="41">
        <f t="shared" si="3"/>
        <v>1782750.9300000002</v>
      </c>
      <c r="AZ12" s="42">
        <f t="shared" si="4"/>
        <v>2521291.62</v>
      </c>
      <c r="BA12" s="43"/>
      <c r="BB12" s="43"/>
      <c r="BC12" s="79">
        <f t="shared" si="5"/>
        <v>495.5</v>
      </c>
      <c r="BD12" s="90">
        <f t="shared" si="6"/>
        <v>27290.18</v>
      </c>
      <c r="BE12" s="95" t="s">
        <v>20</v>
      </c>
      <c r="BF12" s="96">
        <f t="shared" si="7"/>
        <v>2</v>
      </c>
      <c r="BG12" s="97">
        <v>159</v>
      </c>
      <c r="BH12" s="97">
        <v>1.5582</v>
      </c>
      <c r="BI12" s="98">
        <f t="shared" si="8"/>
        <v>495.5076</v>
      </c>
      <c r="BJ12" s="43"/>
      <c r="BK12" s="43"/>
    </row>
    <row r="13" spans="1:63" s="44" customFormat="1" ht="12.75">
      <c r="A13" s="38" t="s">
        <v>21</v>
      </c>
      <c r="B13" s="37">
        <f t="shared" si="9"/>
        <v>0</v>
      </c>
      <c r="C13" s="34">
        <f t="shared" si="0"/>
        <v>0</v>
      </c>
      <c r="D13" s="198"/>
      <c r="E13" s="199"/>
      <c r="F13" s="184"/>
      <c r="G13" s="187"/>
      <c r="H13" s="35"/>
      <c r="I13" s="184"/>
      <c r="J13" s="187"/>
      <c r="K13" s="184"/>
      <c r="L13" s="187"/>
      <c r="M13" s="184"/>
      <c r="N13" s="185"/>
      <c r="O13" s="186"/>
      <c r="P13" s="187"/>
      <c r="Q13" s="184"/>
      <c r="R13" s="187"/>
      <c r="S13" s="35"/>
      <c r="T13" s="184"/>
      <c r="U13" s="187"/>
      <c r="V13" s="184"/>
      <c r="W13" s="187"/>
      <c r="X13" s="184"/>
      <c r="Y13" s="185"/>
      <c r="Z13" s="186"/>
      <c r="AA13" s="187"/>
      <c r="AB13" s="184"/>
      <c r="AC13" s="187"/>
      <c r="AD13" s="184"/>
      <c r="AE13" s="187"/>
      <c r="AF13" s="35"/>
      <c r="AG13" s="184"/>
      <c r="AH13" s="187"/>
      <c r="AI13" s="184"/>
      <c r="AJ13" s="187"/>
      <c r="AK13" s="184"/>
      <c r="AL13" s="185"/>
      <c r="AM13" s="186"/>
      <c r="AN13" s="187"/>
      <c r="AO13" s="184"/>
      <c r="AP13" s="187"/>
      <c r="AQ13" s="184"/>
      <c r="AR13" s="187"/>
      <c r="AS13" s="184"/>
      <c r="AT13" s="187"/>
      <c r="AU13" s="184"/>
      <c r="AV13" s="212"/>
      <c r="AW13" s="39">
        <f t="shared" si="1"/>
        <v>0</v>
      </c>
      <c r="AX13" s="40">
        <f t="shared" si="2"/>
        <v>0</v>
      </c>
      <c r="AY13" s="41">
        <f t="shared" si="3"/>
        <v>0</v>
      </c>
      <c r="AZ13" s="42">
        <f t="shared" si="4"/>
        <v>0</v>
      </c>
      <c r="BA13" s="43"/>
      <c r="BB13" s="43"/>
      <c r="BC13" s="79">
        <f t="shared" si="5"/>
        <v>0</v>
      </c>
      <c r="BD13" s="90">
        <f t="shared" si="6"/>
        <v>0</v>
      </c>
      <c r="BE13" s="95" t="s">
        <v>21</v>
      </c>
      <c r="BF13" s="96">
        <f t="shared" si="7"/>
        <v>0</v>
      </c>
      <c r="BG13" s="97">
        <v>159</v>
      </c>
      <c r="BH13" s="97">
        <v>1.5582</v>
      </c>
      <c r="BI13" s="98">
        <f t="shared" si="8"/>
        <v>0</v>
      </c>
      <c r="BJ13" s="43"/>
      <c r="BK13" s="43"/>
    </row>
    <row r="14" spans="1:63" s="44" customFormat="1" ht="12.75">
      <c r="A14" s="38" t="s">
        <v>22</v>
      </c>
      <c r="B14" s="37">
        <f t="shared" si="9"/>
        <v>52</v>
      </c>
      <c r="C14" s="34">
        <f t="shared" si="0"/>
        <v>0</v>
      </c>
      <c r="D14" s="198">
        <v>0</v>
      </c>
      <c r="E14" s="199"/>
      <c r="F14" s="184">
        <v>0</v>
      </c>
      <c r="G14" s="187"/>
      <c r="H14" s="35">
        <v>1</v>
      </c>
      <c r="I14" s="184">
        <v>0</v>
      </c>
      <c r="J14" s="187"/>
      <c r="K14" s="184">
        <v>0</v>
      </c>
      <c r="L14" s="187"/>
      <c r="M14" s="184">
        <v>2</v>
      </c>
      <c r="N14" s="185"/>
      <c r="O14" s="186">
        <v>0</v>
      </c>
      <c r="P14" s="187"/>
      <c r="Q14" s="184"/>
      <c r="R14" s="187"/>
      <c r="S14" s="35">
        <v>0</v>
      </c>
      <c r="T14" s="184">
        <v>0</v>
      </c>
      <c r="U14" s="187"/>
      <c r="V14" s="184">
        <v>0</v>
      </c>
      <c r="W14" s="187"/>
      <c r="X14" s="184">
        <v>0</v>
      </c>
      <c r="Y14" s="185"/>
      <c r="Z14" s="186">
        <v>0</v>
      </c>
      <c r="AA14" s="187"/>
      <c r="AB14" s="184">
        <v>0</v>
      </c>
      <c r="AC14" s="187"/>
      <c r="AD14" s="184">
        <v>0</v>
      </c>
      <c r="AE14" s="187"/>
      <c r="AF14" s="35">
        <v>19</v>
      </c>
      <c r="AG14" s="184">
        <v>0</v>
      </c>
      <c r="AH14" s="187"/>
      <c r="AI14" s="184">
        <v>0</v>
      </c>
      <c r="AJ14" s="187"/>
      <c r="AK14" s="184">
        <v>30</v>
      </c>
      <c r="AL14" s="185"/>
      <c r="AM14" s="186">
        <v>0</v>
      </c>
      <c r="AN14" s="187"/>
      <c r="AO14" s="184">
        <v>0</v>
      </c>
      <c r="AP14" s="187"/>
      <c r="AQ14" s="184">
        <v>0</v>
      </c>
      <c r="AR14" s="187"/>
      <c r="AS14" s="184">
        <v>0</v>
      </c>
      <c r="AT14" s="187"/>
      <c r="AU14" s="184">
        <v>0</v>
      </c>
      <c r="AV14" s="212"/>
      <c r="AW14" s="39">
        <f t="shared" si="1"/>
        <v>403278.06</v>
      </c>
      <c r="AX14" s="40">
        <f t="shared" si="2"/>
        <v>0</v>
      </c>
      <c r="AY14" s="41">
        <f t="shared" si="3"/>
        <v>391464.36</v>
      </c>
      <c r="AZ14" s="42">
        <f t="shared" si="4"/>
        <v>794742.4199999999</v>
      </c>
      <c r="BA14" s="43"/>
      <c r="BB14" s="43"/>
      <c r="BC14" s="79">
        <f t="shared" si="5"/>
        <v>0</v>
      </c>
      <c r="BD14" s="90">
        <f t="shared" si="6"/>
        <v>0</v>
      </c>
      <c r="BE14" s="95" t="s">
        <v>22</v>
      </c>
      <c r="BF14" s="96">
        <f t="shared" si="7"/>
        <v>0</v>
      </c>
      <c r="BG14" s="97">
        <v>159</v>
      </c>
      <c r="BH14" s="97">
        <v>1.5582</v>
      </c>
      <c r="BI14" s="98">
        <f t="shared" si="8"/>
        <v>0</v>
      </c>
      <c r="BJ14" s="43"/>
      <c r="BK14" s="43"/>
    </row>
    <row r="15" spans="1:63" s="44" customFormat="1" ht="12.75">
      <c r="A15" s="38" t="s">
        <v>23</v>
      </c>
      <c r="B15" s="37">
        <f t="shared" si="9"/>
        <v>137</v>
      </c>
      <c r="C15" s="34">
        <f t="shared" si="0"/>
        <v>0</v>
      </c>
      <c r="D15" s="198">
        <v>0</v>
      </c>
      <c r="E15" s="199"/>
      <c r="F15" s="184">
        <v>0</v>
      </c>
      <c r="G15" s="187"/>
      <c r="H15" s="35">
        <v>1</v>
      </c>
      <c r="I15" s="184">
        <v>0</v>
      </c>
      <c r="J15" s="187"/>
      <c r="K15" s="184">
        <v>0</v>
      </c>
      <c r="L15" s="187"/>
      <c r="M15" s="184">
        <v>1</v>
      </c>
      <c r="N15" s="185"/>
      <c r="O15" s="186">
        <v>0</v>
      </c>
      <c r="P15" s="187"/>
      <c r="Q15" s="184"/>
      <c r="R15" s="187"/>
      <c r="S15" s="35">
        <v>0</v>
      </c>
      <c r="T15" s="184">
        <v>0</v>
      </c>
      <c r="U15" s="187"/>
      <c r="V15" s="184">
        <v>0</v>
      </c>
      <c r="W15" s="187"/>
      <c r="X15" s="184">
        <v>0</v>
      </c>
      <c r="Y15" s="185"/>
      <c r="Z15" s="186">
        <v>0</v>
      </c>
      <c r="AA15" s="187"/>
      <c r="AB15" s="184">
        <v>0</v>
      </c>
      <c r="AC15" s="187"/>
      <c r="AD15" s="184">
        <v>0</v>
      </c>
      <c r="AE15" s="187"/>
      <c r="AF15" s="35">
        <v>22</v>
      </c>
      <c r="AG15" s="184">
        <v>7</v>
      </c>
      <c r="AH15" s="187"/>
      <c r="AI15" s="184">
        <v>1</v>
      </c>
      <c r="AJ15" s="187"/>
      <c r="AK15" s="184">
        <v>105</v>
      </c>
      <c r="AL15" s="185"/>
      <c r="AM15" s="186">
        <v>0</v>
      </c>
      <c r="AN15" s="187"/>
      <c r="AO15" s="184">
        <v>0</v>
      </c>
      <c r="AP15" s="187"/>
      <c r="AQ15" s="184">
        <v>0</v>
      </c>
      <c r="AR15" s="187"/>
      <c r="AS15" s="184">
        <v>0</v>
      </c>
      <c r="AT15" s="187"/>
      <c r="AU15" s="184">
        <v>0</v>
      </c>
      <c r="AV15" s="212"/>
      <c r="AW15" s="39">
        <f t="shared" si="1"/>
        <v>732473.25</v>
      </c>
      <c r="AX15" s="40">
        <f t="shared" si="2"/>
        <v>0</v>
      </c>
      <c r="AY15" s="41">
        <f t="shared" si="3"/>
        <v>1415832.99</v>
      </c>
      <c r="AZ15" s="42">
        <f t="shared" si="4"/>
        <v>2148306.24</v>
      </c>
      <c r="BA15" s="43"/>
      <c r="BB15" s="43"/>
      <c r="BC15" s="79">
        <f t="shared" si="5"/>
        <v>0</v>
      </c>
      <c r="BD15" s="90">
        <f t="shared" si="6"/>
        <v>0</v>
      </c>
      <c r="BE15" s="95" t="s">
        <v>23</v>
      </c>
      <c r="BF15" s="96">
        <f t="shared" si="7"/>
        <v>0</v>
      </c>
      <c r="BG15" s="97">
        <v>159</v>
      </c>
      <c r="BH15" s="97">
        <v>1.5582</v>
      </c>
      <c r="BI15" s="98">
        <f t="shared" si="8"/>
        <v>0</v>
      </c>
      <c r="BJ15" s="43"/>
      <c r="BK15" s="43"/>
    </row>
    <row r="16" spans="1:63" s="44" customFormat="1" ht="12.75">
      <c r="A16" s="38" t="s">
        <v>24</v>
      </c>
      <c r="B16" s="37">
        <f t="shared" si="9"/>
        <v>299</v>
      </c>
      <c r="C16" s="71">
        <f t="shared" si="0"/>
        <v>1</v>
      </c>
      <c r="D16" s="198"/>
      <c r="E16" s="199"/>
      <c r="F16" s="184"/>
      <c r="G16" s="187"/>
      <c r="H16" s="35"/>
      <c r="I16" s="184"/>
      <c r="J16" s="187"/>
      <c r="K16" s="184"/>
      <c r="L16" s="187"/>
      <c r="M16" s="184">
        <v>10</v>
      </c>
      <c r="N16" s="185"/>
      <c r="O16" s="186"/>
      <c r="P16" s="187"/>
      <c r="Q16" s="184"/>
      <c r="R16" s="187"/>
      <c r="S16" s="35"/>
      <c r="T16" s="184"/>
      <c r="U16" s="187"/>
      <c r="V16" s="184"/>
      <c r="W16" s="187"/>
      <c r="X16" s="184"/>
      <c r="Y16" s="185"/>
      <c r="Z16" s="186"/>
      <c r="AA16" s="187"/>
      <c r="AB16" s="184"/>
      <c r="AC16" s="187"/>
      <c r="AD16" s="184">
        <v>1</v>
      </c>
      <c r="AE16" s="187"/>
      <c r="AF16" s="35">
        <v>36</v>
      </c>
      <c r="AG16" s="184">
        <v>12</v>
      </c>
      <c r="AH16" s="187"/>
      <c r="AI16" s="184">
        <v>2</v>
      </c>
      <c r="AJ16" s="187"/>
      <c r="AK16" s="184">
        <v>238</v>
      </c>
      <c r="AL16" s="185"/>
      <c r="AM16" s="186"/>
      <c r="AN16" s="187"/>
      <c r="AO16" s="184"/>
      <c r="AP16" s="187"/>
      <c r="AQ16" s="184"/>
      <c r="AR16" s="187"/>
      <c r="AS16" s="184"/>
      <c r="AT16" s="187"/>
      <c r="AU16" s="184"/>
      <c r="AV16" s="212"/>
      <c r="AW16" s="39">
        <f t="shared" si="1"/>
        <v>1414093.5300000003</v>
      </c>
      <c r="AX16" s="40">
        <f t="shared" si="2"/>
        <v>13397.34</v>
      </c>
      <c r="AY16" s="41">
        <f t="shared" si="3"/>
        <v>3209163.78</v>
      </c>
      <c r="AZ16" s="42">
        <f t="shared" si="4"/>
        <v>4636654.65</v>
      </c>
      <c r="BA16" s="43"/>
      <c r="BB16" s="43"/>
      <c r="BC16" s="79">
        <f t="shared" si="5"/>
        <v>247.75</v>
      </c>
      <c r="BD16" s="90">
        <f t="shared" si="6"/>
        <v>13645.09</v>
      </c>
      <c r="BE16" s="95" t="s">
        <v>24</v>
      </c>
      <c r="BF16" s="96">
        <f t="shared" si="7"/>
        <v>1</v>
      </c>
      <c r="BG16" s="97">
        <v>159</v>
      </c>
      <c r="BH16" s="97">
        <v>1.5582</v>
      </c>
      <c r="BI16" s="98">
        <f t="shared" si="8"/>
        <v>247.7538</v>
      </c>
      <c r="BJ16" s="43"/>
      <c r="BK16" s="43"/>
    </row>
    <row r="17" spans="1:63" s="44" customFormat="1" ht="12.75">
      <c r="A17" s="38" t="s">
        <v>25</v>
      </c>
      <c r="B17" s="37">
        <f t="shared" si="9"/>
        <v>146</v>
      </c>
      <c r="C17" s="34">
        <f t="shared" si="0"/>
        <v>0</v>
      </c>
      <c r="D17" s="198">
        <v>0</v>
      </c>
      <c r="E17" s="199"/>
      <c r="F17" s="184">
        <v>0</v>
      </c>
      <c r="G17" s="187"/>
      <c r="H17" s="35">
        <v>1</v>
      </c>
      <c r="I17" s="184">
        <v>1</v>
      </c>
      <c r="J17" s="187"/>
      <c r="K17" s="184">
        <v>0</v>
      </c>
      <c r="L17" s="187"/>
      <c r="M17" s="184">
        <v>5</v>
      </c>
      <c r="N17" s="185"/>
      <c r="O17" s="186"/>
      <c r="P17" s="187"/>
      <c r="Q17" s="184"/>
      <c r="R17" s="187"/>
      <c r="S17" s="35"/>
      <c r="T17" s="184"/>
      <c r="U17" s="187"/>
      <c r="V17" s="184"/>
      <c r="W17" s="187"/>
      <c r="X17" s="184"/>
      <c r="Y17" s="185"/>
      <c r="Z17" s="189">
        <v>0</v>
      </c>
      <c r="AA17" s="190"/>
      <c r="AB17" s="191">
        <v>0</v>
      </c>
      <c r="AC17" s="190"/>
      <c r="AD17" s="191">
        <v>0</v>
      </c>
      <c r="AE17" s="190"/>
      <c r="AF17" s="51">
        <v>17</v>
      </c>
      <c r="AG17" s="191">
        <v>10</v>
      </c>
      <c r="AH17" s="190"/>
      <c r="AI17" s="191">
        <v>0</v>
      </c>
      <c r="AJ17" s="190"/>
      <c r="AK17" s="191">
        <v>112</v>
      </c>
      <c r="AL17" s="210"/>
      <c r="AM17" s="186"/>
      <c r="AN17" s="187"/>
      <c r="AO17" s="184"/>
      <c r="AP17" s="187"/>
      <c r="AQ17" s="184"/>
      <c r="AR17" s="187"/>
      <c r="AS17" s="184"/>
      <c r="AT17" s="187"/>
      <c r="AU17" s="184"/>
      <c r="AV17" s="212"/>
      <c r="AW17" s="39">
        <f t="shared" si="1"/>
        <v>690300.0900000001</v>
      </c>
      <c r="AX17" s="40">
        <f t="shared" si="2"/>
        <v>0</v>
      </c>
      <c r="AY17" s="41">
        <f t="shared" si="3"/>
        <v>1554220.23</v>
      </c>
      <c r="AZ17" s="42">
        <f t="shared" si="4"/>
        <v>2244520.3200000003</v>
      </c>
      <c r="BA17" s="43"/>
      <c r="BB17" s="43"/>
      <c r="BC17" s="79">
        <f t="shared" si="5"/>
        <v>0</v>
      </c>
      <c r="BD17" s="90">
        <f t="shared" si="6"/>
        <v>0</v>
      </c>
      <c r="BE17" s="95" t="s">
        <v>25</v>
      </c>
      <c r="BF17" s="96">
        <f t="shared" si="7"/>
        <v>0</v>
      </c>
      <c r="BG17" s="97">
        <v>159</v>
      </c>
      <c r="BH17" s="97">
        <v>1.5582</v>
      </c>
      <c r="BI17" s="98">
        <f t="shared" si="8"/>
        <v>0</v>
      </c>
      <c r="BJ17" s="43"/>
      <c r="BK17" s="43"/>
    </row>
    <row r="18" spans="1:63" s="44" customFormat="1" ht="12.75">
      <c r="A18" s="38" t="s">
        <v>26</v>
      </c>
      <c r="B18" s="37">
        <f t="shared" si="9"/>
        <v>142</v>
      </c>
      <c r="C18" s="71">
        <f t="shared" si="0"/>
        <v>1</v>
      </c>
      <c r="D18" s="198">
        <v>0</v>
      </c>
      <c r="E18" s="199"/>
      <c r="F18" s="184">
        <v>0</v>
      </c>
      <c r="G18" s="187"/>
      <c r="H18" s="35">
        <v>0</v>
      </c>
      <c r="I18" s="184">
        <v>0</v>
      </c>
      <c r="J18" s="187"/>
      <c r="K18" s="184">
        <v>0</v>
      </c>
      <c r="L18" s="187"/>
      <c r="M18" s="184">
        <v>3</v>
      </c>
      <c r="N18" s="185"/>
      <c r="O18" s="186">
        <v>0</v>
      </c>
      <c r="P18" s="187"/>
      <c r="Q18" s="184"/>
      <c r="R18" s="187"/>
      <c r="S18" s="35">
        <v>0</v>
      </c>
      <c r="T18" s="184">
        <v>0</v>
      </c>
      <c r="U18" s="187"/>
      <c r="V18" s="184">
        <v>0</v>
      </c>
      <c r="W18" s="187"/>
      <c r="X18" s="184">
        <v>0</v>
      </c>
      <c r="Y18" s="185"/>
      <c r="Z18" s="189">
        <v>0</v>
      </c>
      <c r="AA18" s="190"/>
      <c r="AB18" s="191">
        <v>0</v>
      </c>
      <c r="AC18" s="190"/>
      <c r="AD18" s="191">
        <v>1</v>
      </c>
      <c r="AE18" s="190"/>
      <c r="AF18" s="51">
        <v>15</v>
      </c>
      <c r="AG18" s="191">
        <v>3</v>
      </c>
      <c r="AH18" s="190"/>
      <c r="AI18" s="191">
        <v>0</v>
      </c>
      <c r="AJ18" s="190"/>
      <c r="AK18" s="191">
        <v>120</v>
      </c>
      <c r="AL18" s="210"/>
      <c r="AM18" s="186">
        <v>0</v>
      </c>
      <c r="AN18" s="187"/>
      <c r="AO18" s="184">
        <v>0</v>
      </c>
      <c r="AP18" s="187"/>
      <c r="AQ18" s="184">
        <v>0</v>
      </c>
      <c r="AR18" s="187"/>
      <c r="AS18" s="184">
        <v>0</v>
      </c>
      <c r="AT18" s="187"/>
      <c r="AU18" s="184">
        <v>0</v>
      </c>
      <c r="AV18" s="212"/>
      <c r="AW18" s="39">
        <f t="shared" si="1"/>
        <v>634882.2300000001</v>
      </c>
      <c r="AX18" s="40">
        <f t="shared" si="2"/>
        <v>13397.34</v>
      </c>
      <c r="AY18" s="41">
        <f t="shared" si="3"/>
        <v>1569878.55</v>
      </c>
      <c r="AZ18" s="42">
        <f t="shared" si="4"/>
        <v>2218158.12</v>
      </c>
      <c r="BA18" s="43"/>
      <c r="BB18" s="43"/>
      <c r="BC18" s="79">
        <f t="shared" si="5"/>
        <v>247.75</v>
      </c>
      <c r="BD18" s="90">
        <f t="shared" si="6"/>
        <v>13645.09</v>
      </c>
      <c r="BE18" s="95" t="s">
        <v>26</v>
      </c>
      <c r="BF18" s="96">
        <f t="shared" si="7"/>
        <v>1</v>
      </c>
      <c r="BG18" s="97">
        <v>159</v>
      </c>
      <c r="BH18" s="97">
        <v>1.5582</v>
      </c>
      <c r="BI18" s="98">
        <f t="shared" si="8"/>
        <v>247.7538</v>
      </c>
      <c r="BJ18" s="43"/>
      <c r="BK18" s="43"/>
    </row>
    <row r="19" spans="1:63" s="44" customFormat="1" ht="12.75">
      <c r="A19" s="38" t="s">
        <v>27</v>
      </c>
      <c r="B19" s="37">
        <f t="shared" si="9"/>
        <v>39</v>
      </c>
      <c r="C19" s="34">
        <f t="shared" si="0"/>
        <v>0</v>
      </c>
      <c r="D19" s="198">
        <v>0</v>
      </c>
      <c r="E19" s="199"/>
      <c r="F19" s="184">
        <v>0</v>
      </c>
      <c r="G19" s="187"/>
      <c r="H19" s="35">
        <v>0</v>
      </c>
      <c r="I19" s="184">
        <v>0</v>
      </c>
      <c r="J19" s="187"/>
      <c r="K19" s="184">
        <v>0</v>
      </c>
      <c r="L19" s="187"/>
      <c r="M19" s="184">
        <v>0</v>
      </c>
      <c r="N19" s="185"/>
      <c r="O19" s="186"/>
      <c r="P19" s="187"/>
      <c r="Q19" s="184"/>
      <c r="R19" s="187"/>
      <c r="S19" s="35"/>
      <c r="T19" s="184"/>
      <c r="U19" s="187"/>
      <c r="V19" s="184"/>
      <c r="W19" s="187"/>
      <c r="X19" s="184"/>
      <c r="Y19" s="185"/>
      <c r="Z19" s="189">
        <v>0</v>
      </c>
      <c r="AA19" s="190"/>
      <c r="AB19" s="191">
        <v>1</v>
      </c>
      <c r="AC19" s="190"/>
      <c r="AD19" s="191">
        <v>0</v>
      </c>
      <c r="AE19" s="190"/>
      <c r="AF19" s="51">
        <v>10</v>
      </c>
      <c r="AG19" s="191">
        <v>1</v>
      </c>
      <c r="AH19" s="190"/>
      <c r="AI19" s="191">
        <v>0</v>
      </c>
      <c r="AJ19" s="190"/>
      <c r="AK19" s="191">
        <v>27</v>
      </c>
      <c r="AL19" s="210"/>
      <c r="AM19" s="186"/>
      <c r="AN19" s="187"/>
      <c r="AO19" s="184"/>
      <c r="AP19" s="187"/>
      <c r="AQ19" s="184"/>
      <c r="AR19" s="187"/>
      <c r="AS19" s="184"/>
      <c r="AT19" s="187"/>
      <c r="AU19" s="184"/>
      <c r="AV19" s="212"/>
      <c r="AW19" s="39">
        <f t="shared" si="1"/>
        <v>250463.16</v>
      </c>
      <c r="AX19" s="40">
        <f t="shared" si="2"/>
        <v>13397.34</v>
      </c>
      <c r="AY19" s="41">
        <f t="shared" si="3"/>
        <v>352952.97</v>
      </c>
      <c r="AZ19" s="42">
        <f t="shared" si="4"/>
        <v>616813.47</v>
      </c>
      <c r="BA19" s="43"/>
      <c r="BB19" s="43"/>
      <c r="BC19" s="79">
        <f t="shared" si="5"/>
        <v>247.75</v>
      </c>
      <c r="BD19" s="90">
        <f t="shared" si="6"/>
        <v>13645.09</v>
      </c>
      <c r="BE19" s="95" t="s">
        <v>27</v>
      </c>
      <c r="BF19" s="96">
        <f t="shared" si="7"/>
        <v>1</v>
      </c>
      <c r="BG19" s="97">
        <v>159</v>
      </c>
      <c r="BH19" s="97">
        <v>1.5582</v>
      </c>
      <c r="BI19" s="98">
        <f t="shared" si="8"/>
        <v>247.7538</v>
      </c>
      <c r="BJ19" s="43"/>
      <c r="BK19" s="43"/>
    </row>
    <row r="20" spans="1:63" s="44" customFormat="1" ht="12.75">
      <c r="A20" s="38" t="s">
        <v>28</v>
      </c>
      <c r="B20" s="37">
        <f t="shared" si="9"/>
        <v>38</v>
      </c>
      <c r="C20" s="34">
        <f t="shared" si="0"/>
        <v>0</v>
      </c>
      <c r="D20" s="198">
        <v>0</v>
      </c>
      <c r="E20" s="199"/>
      <c r="F20" s="184">
        <v>0</v>
      </c>
      <c r="G20" s="187"/>
      <c r="H20" s="35">
        <v>1</v>
      </c>
      <c r="I20" s="184">
        <v>0</v>
      </c>
      <c r="J20" s="187"/>
      <c r="K20" s="184">
        <v>0</v>
      </c>
      <c r="L20" s="187"/>
      <c r="M20" s="184">
        <v>3</v>
      </c>
      <c r="N20" s="185"/>
      <c r="O20" s="186">
        <v>0</v>
      </c>
      <c r="P20" s="187"/>
      <c r="Q20" s="184"/>
      <c r="R20" s="187"/>
      <c r="S20" s="35">
        <v>0</v>
      </c>
      <c r="T20" s="184">
        <v>0</v>
      </c>
      <c r="U20" s="187"/>
      <c r="V20" s="184">
        <v>0</v>
      </c>
      <c r="W20" s="187"/>
      <c r="X20" s="184">
        <v>0</v>
      </c>
      <c r="Y20" s="185"/>
      <c r="Z20" s="186">
        <v>0</v>
      </c>
      <c r="AA20" s="187"/>
      <c r="AB20" s="184">
        <v>0</v>
      </c>
      <c r="AC20" s="187"/>
      <c r="AD20" s="184">
        <v>0</v>
      </c>
      <c r="AE20" s="187"/>
      <c r="AF20" s="35">
        <v>5</v>
      </c>
      <c r="AG20" s="184">
        <v>0</v>
      </c>
      <c r="AH20" s="187"/>
      <c r="AI20" s="184">
        <v>0</v>
      </c>
      <c r="AJ20" s="187"/>
      <c r="AK20" s="184">
        <v>29</v>
      </c>
      <c r="AL20" s="185"/>
      <c r="AM20" s="186">
        <v>0</v>
      </c>
      <c r="AN20" s="187"/>
      <c r="AO20" s="184">
        <v>0</v>
      </c>
      <c r="AP20" s="187"/>
      <c r="AQ20" s="184">
        <v>0</v>
      </c>
      <c r="AR20" s="187"/>
      <c r="AS20" s="184">
        <v>0</v>
      </c>
      <c r="AT20" s="187"/>
      <c r="AU20" s="184">
        <v>0</v>
      </c>
      <c r="AV20" s="212"/>
      <c r="AW20" s="39">
        <f t="shared" si="1"/>
        <v>180038.88000000003</v>
      </c>
      <c r="AX20" s="40">
        <f t="shared" si="2"/>
        <v>0</v>
      </c>
      <c r="AY20" s="41">
        <f t="shared" si="3"/>
        <v>384058.13999999996</v>
      </c>
      <c r="AZ20" s="42">
        <f t="shared" si="4"/>
        <v>564097.02</v>
      </c>
      <c r="BA20" s="43"/>
      <c r="BB20" s="43"/>
      <c r="BC20" s="79">
        <f t="shared" si="5"/>
        <v>0</v>
      </c>
      <c r="BD20" s="90">
        <f t="shared" si="6"/>
        <v>0</v>
      </c>
      <c r="BE20" s="95" t="s">
        <v>28</v>
      </c>
      <c r="BF20" s="96">
        <f t="shared" si="7"/>
        <v>0</v>
      </c>
      <c r="BG20" s="97">
        <v>159</v>
      </c>
      <c r="BH20" s="97">
        <v>1.5582</v>
      </c>
      <c r="BI20" s="98">
        <f t="shared" si="8"/>
        <v>0</v>
      </c>
      <c r="BJ20" s="43"/>
      <c r="BK20" s="43"/>
    </row>
    <row r="21" spans="1:63" s="44" customFormat="1" ht="12.75">
      <c r="A21" s="38" t="s">
        <v>29</v>
      </c>
      <c r="B21" s="37">
        <f t="shared" si="9"/>
        <v>76</v>
      </c>
      <c r="C21" s="72">
        <f t="shared" si="0"/>
        <v>2</v>
      </c>
      <c r="D21" s="198"/>
      <c r="E21" s="199"/>
      <c r="F21" s="184"/>
      <c r="G21" s="187"/>
      <c r="H21" s="35"/>
      <c r="I21" s="184"/>
      <c r="J21" s="187"/>
      <c r="K21" s="184"/>
      <c r="L21" s="187"/>
      <c r="M21" s="184"/>
      <c r="N21" s="185"/>
      <c r="O21" s="186">
        <v>2</v>
      </c>
      <c r="P21" s="187"/>
      <c r="Q21" s="184"/>
      <c r="R21" s="187"/>
      <c r="S21" s="35">
        <v>11</v>
      </c>
      <c r="T21" s="184">
        <v>4</v>
      </c>
      <c r="U21" s="187"/>
      <c r="V21" s="184"/>
      <c r="W21" s="187"/>
      <c r="X21" s="184">
        <v>59</v>
      </c>
      <c r="Y21" s="185"/>
      <c r="Z21" s="186"/>
      <c r="AA21" s="187"/>
      <c r="AB21" s="184"/>
      <c r="AC21" s="187"/>
      <c r="AD21" s="184"/>
      <c r="AE21" s="187"/>
      <c r="AF21" s="35"/>
      <c r="AG21" s="184"/>
      <c r="AH21" s="187"/>
      <c r="AI21" s="184"/>
      <c r="AJ21" s="187"/>
      <c r="AK21" s="184"/>
      <c r="AL21" s="185"/>
      <c r="AM21" s="186"/>
      <c r="AN21" s="187"/>
      <c r="AO21" s="184"/>
      <c r="AP21" s="187"/>
      <c r="AQ21" s="184"/>
      <c r="AR21" s="187"/>
      <c r="AS21" s="184"/>
      <c r="AT21" s="187"/>
      <c r="AU21" s="184"/>
      <c r="AV21" s="212"/>
      <c r="AW21" s="39">
        <f t="shared" si="1"/>
        <v>385500.2700000001</v>
      </c>
      <c r="AX21" s="40">
        <f t="shared" si="2"/>
        <v>26794.68</v>
      </c>
      <c r="AY21" s="41">
        <f t="shared" si="3"/>
        <v>789700.53</v>
      </c>
      <c r="AZ21" s="42">
        <f t="shared" si="4"/>
        <v>1201995.48</v>
      </c>
      <c r="BA21" s="43"/>
      <c r="BB21" s="43"/>
      <c r="BC21" s="79">
        <f t="shared" si="5"/>
        <v>495.5</v>
      </c>
      <c r="BD21" s="90">
        <f t="shared" si="6"/>
        <v>27290.18</v>
      </c>
      <c r="BE21" s="95" t="s">
        <v>29</v>
      </c>
      <c r="BF21" s="96">
        <f t="shared" si="7"/>
        <v>2</v>
      </c>
      <c r="BG21" s="97">
        <v>159</v>
      </c>
      <c r="BH21" s="97">
        <v>1.5582</v>
      </c>
      <c r="BI21" s="98">
        <f t="shared" si="8"/>
        <v>495.5076</v>
      </c>
      <c r="BJ21" s="43"/>
      <c r="BK21" s="43"/>
    </row>
    <row r="22" spans="1:63" s="44" customFormat="1" ht="12.75">
      <c r="A22" s="38" t="s">
        <v>30</v>
      </c>
      <c r="B22" s="37">
        <f t="shared" si="9"/>
        <v>309</v>
      </c>
      <c r="C22" s="71">
        <f t="shared" si="0"/>
        <v>3</v>
      </c>
      <c r="D22" s="198"/>
      <c r="E22" s="199"/>
      <c r="F22" s="184"/>
      <c r="G22" s="187"/>
      <c r="H22" s="35">
        <v>1</v>
      </c>
      <c r="I22" s="184"/>
      <c r="J22" s="187"/>
      <c r="K22" s="184"/>
      <c r="L22" s="187"/>
      <c r="M22" s="184">
        <v>10</v>
      </c>
      <c r="N22" s="185"/>
      <c r="O22" s="186"/>
      <c r="P22" s="187"/>
      <c r="Q22" s="215"/>
      <c r="R22" s="216"/>
      <c r="S22" s="35"/>
      <c r="T22" s="184"/>
      <c r="U22" s="187"/>
      <c r="V22" s="184"/>
      <c r="W22" s="187"/>
      <c r="X22" s="184"/>
      <c r="Y22" s="185"/>
      <c r="Z22" s="186"/>
      <c r="AA22" s="187"/>
      <c r="AB22" s="184"/>
      <c r="AC22" s="187"/>
      <c r="AD22" s="184">
        <v>3</v>
      </c>
      <c r="AE22" s="187"/>
      <c r="AF22" s="35">
        <v>40</v>
      </c>
      <c r="AG22" s="184">
        <v>11</v>
      </c>
      <c r="AH22" s="187"/>
      <c r="AI22" s="184"/>
      <c r="AJ22" s="187"/>
      <c r="AK22" s="184">
        <v>244</v>
      </c>
      <c r="AL22" s="185"/>
      <c r="AM22" s="186"/>
      <c r="AN22" s="187"/>
      <c r="AO22" s="184"/>
      <c r="AP22" s="187"/>
      <c r="AQ22" s="184"/>
      <c r="AR22" s="187"/>
      <c r="AS22" s="184"/>
      <c r="AT22" s="187"/>
      <c r="AU22" s="184"/>
      <c r="AV22" s="185"/>
      <c r="AW22" s="39">
        <f t="shared" si="1"/>
        <v>1482905.55</v>
      </c>
      <c r="AX22" s="40">
        <f t="shared" si="2"/>
        <v>40192.020000000004</v>
      </c>
      <c r="AY22" s="41">
        <f t="shared" si="3"/>
        <v>3262486.02</v>
      </c>
      <c r="AZ22" s="42">
        <f t="shared" si="4"/>
        <v>4785583.59</v>
      </c>
      <c r="BA22" s="43"/>
      <c r="BB22" s="43"/>
      <c r="BC22" s="79">
        <f t="shared" si="5"/>
        <v>743.25</v>
      </c>
      <c r="BD22" s="90">
        <f t="shared" si="6"/>
        <v>40935.270000000004</v>
      </c>
      <c r="BE22" s="95" t="s">
        <v>30</v>
      </c>
      <c r="BF22" s="96">
        <f t="shared" si="7"/>
        <v>3</v>
      </c>
      <c r="BG22" s="97">
        <v>159</v>
      </c>
      <c r="BH22" s="97">
        <v>1.5582</v>
      </c>
      <c r="BI22" s="98">
        <f t="shared" si="8"/>
        <v>743.2614</v>
      </c>
      <c r="BJ22" s="43"/>
      <c r="BK22" s="43"/>
    </row>
    <row r="23" spans="1:63" s="44" customFormat="1" ht="12.75">
      <c r="A23" s="38" t="s">
        <v>31</v>
      </c>
      <c r="B23" s="37">
        <f t="shared" si="9"/>
        <v>109</v>
      </c>
      <c r="C23" s="72">
        <f t="shared" si="0"/>
        <v>91</v>
      </c>
      <c r="D23" s="198"/>
      <c r="E23" s="199"/>
      <c r="F23" s="202">
        <v>7</v>
      </c>
      <c r="G23" s="203"/>
      <c r="H23" s="35"/>
      <c r="I23" s="184"/>
      <c r="J23" s="187"/>
      <c r="K23" s="184"/>
      <c r="L23" s="187"/>
      <c r="M23" s="184">
        <v>6</v>
      </c>
      <c r="N23" s="185"/>
      <c r="O23" s="186"/>
      <c r="P23" s="187"/>
      <c r="Q23" s="184"/>
      <c r="R23" s="187"/>
      <c r="S23" s="35"/>
      <c r="T23" s="184"/>
      <c r="U23" s="187"/>
      <c r="V23" s="184"/>
      <c r="W23" s="187"/>
      <c r="X23" s="184"/>
      <c r="Y23" s="185"/>
      <c r="Z23" s="186"/>
      <c r="AA23" s="187"/>
      <c r="AB23" s="184"/>
      <c r="AC23" s="187"/>
      <c r="AD23" s="184">
        <v>84</v>
      </c>
      <c r="AE23" s="187"/>
      <c r="AF23" s="35">
        <v>4</v>
      </c>
      <c r="AG23" s="184">
        <v>1</v>
      </c>
      <c r="AH23" s="187"/>
      <c r="AI23" s="184"/>
      <c r="AJ23" s="187"/>
      <c r="AK23" s="184">
        <v>7</v>
      </c>
      <c r="AL23" s="185"/>
      <c r="AM23" s="186"/>
      <c r="AN23" s="187"/>
      <c r="AO23" s="184"/>
      <c r="AP23" s="187"/>
      <c r="AQ23" s="184"/>
      <c r="AR23" s="187"/>
      <c r="AS23" s="184"/>
      <c r="AT23" s="187"/>
      <c r="AU23" s="184"/>
      <c r="AV23" s="185"/>
      <c r="AW23" s="39">
        <f t="shared" si="1"/>
        <v>308763.69</v>
      </c>
      <c r="AX23" s="40">
        <f t="shared" si="2"/>
        <v>1164453.99</v>
      </c>
      <c r="AY23" s="41">
        <f t="shared" si="3"/>
        <v>130769.54999999999</v>
      </c>
      <c r="AZ23" s="42">
        <f t="shared" si="4"/>
        <v>1603987.23</v>
      </c>
      <c r="BA23" s="43"/>
      <c r="BB23" s="43"/>
      <c r="BC23" s="79">
        <f t="shared" si="5"/>
        <v>22545.25</v>
      </c>
      <c r="BD23" s="90">
        <f t="shared" si="6"/>
        <v>1186999.24</v>
      </c>
      <c r="BE23" s="95" t="s">
        <v>31</v>
      </c>
      <c r="BF23" s="96">
        <f t="shared" si="7"/>
        <v>91</v>
      </c>
      <c r="BG23" s="97">
        <v>159</v>
      </c>
      <c r="BH23" s="97">
        <v>1.5582</v>
      </c>
      <c r="BI23" s="98">
        <f t="shared" si="8"/>
        <v>22545.5958</v>
      </c>
      <c r="BJ23" s="43"/>
      <c r="BK23" s="43"/>
    </row>
    <row r="24" spans="1:63" s="44" customFormat="1" ht="12.75">
      <c r="A24" s="38" t="s">
        <v>32</v>
      </c>
      <c r="B24" s="37">
        <f t="shared" si="9"/>
        <v>150</v>
      </c>
      <c r="C24" s="71">
        <f t="shared" si="0"/>
        <v>1</v>
      </c>
      <c r="D24" s="198">
        <v>0</v>
      </c>
      <c r="E24" s="199"/>
      <c r="F24" s="184">
        <v>0</v>
      </c>
      <c r="G24" s="187"/>
      <c r="H24" s="35">
        <v>0</v>
      </c>
      <c r="I24" s="184">
        <v>0</v>
      </c>
      <c r="J24" s="187"/>
      <c r="K24" s="184">
        <v>0</v>
      </c>
      <c r="L24" s="187"/>
      <c r="M24" s="184">
        <v>3</v>
      </c>
      <c r="N24" s="185"/>
      <c r="O24" s="186">
        <v>0</v>
      </c>
      <c r="P24" s="187"/>
      <c r="Q24" s="184"/>
      <c r="R24" s="187"/>
      <c r="S24" s="35">
        <v>0</v>
      </c>
      <c r="T24" s="184">
        <v>0</v>
      </c>
      <c r="U24" s="187"/>
      <c r="V24" s="184">
        <v>0</v>
      </c>
      <c r="W24" s="187"/>
      <c r="X24" s="184">
        <v>0</v>
      </c>
      <c r="Y24" s="185"/>
      <c r="Z24" s="189">
        <v>0</v>
      </c>
      <c r="AA24" s="190"/>
      <c r="AB24" s="191">
        <v>2</v>
      </c>
      <c r="AC24" s="190"/>
      <c r="AD24" s="191">
        <v>1</v>
      </c>
      <c r="AE24" s="190"/>
      <c r="AF24" s="51">
        <v>21</v>
      </c>
      <c r="AG24" s="191">
        <v>1</v>
      </c>
      <c r="AH24" s="190"/>
      <c r="AI24" s="191">
        <v>0</v>
      </c>
      <c r="AJ24" s="190"/>
      <c r="AK24" s="191">
        <v>122</v>
      </c>
      <c r="AL24" s="210"/>
      <c r="AM24" s="186">
        <v>0</v>
      </c>
      <c r="AN24" s="187"/>
      <c r="AO24" s="184">
        <v>0</v>
      </c>
      <c r="AP24" s="187"/>
      <c r="AQ24" s="184">
        <v>0</v>
      </c>
      <c r="AR24" s="187"/>
      <c r="AS24" s="184">
        <v>0</v>
      </c>
      <c r="AT24" s="187"/>
      <c r="AU24" s="184">
        <v>0</v>
      </c>
      <c r="AV24" s="212"/>
      <c r="AW24" s="39">
        <f t="shared" si="1"/>
        <v>729534.93</v>
      </c>
      <c r="AX24" s="40">
        <f t="shared" si="2"/>
        <v>40192.020000000004</v>
      </c>
      <c r="AY24" s="41">
        <f t="shared" si="3"/>
        <v>1574957.01</v>
      </c>
      <c r="AZ24" s="42">
        <f t="shared" si="4"/>
        <v>2344683.96</v>
      </c>
      <c r="BA24" s="43"/>
      <c r="BB24" s="43"/>
      <c r="BC24" s="79">
        <f t="shared" si="5"/>
        <v>743.25</v>
      </c>
      <c r="BD24" s="90">
        <f t="shared" si="6"/>
        <v>40935.270000000004</v>
      </c>
      <c r="BE24" s="95" t="s">
        <v>32</v>
      </c>
      <c r="BF24" s="96">
        <f t="shared" si="7"/>
        <v>3</v>
      </c>
      <c r="BG24" s="97">
        <v>159</v>
      </c>
      <c r="BH24" s="97">
        <v>1.5582</v>
      </c>
      <c r="BI24" s="98">
        <f t="shared" si="8"/>
        <v>743.2614</v>
      </c>
      <c r="BJ24" s="43"/>
      <c r="BK24" s="43"/>
    </row>
    <row r="25" spans="1:63" s="44" customFormat="1" ht="12.75">
      <c r="A25" s="38" t="s">
        <v>33</v>
      </c>
      <c r="B25" s="37">
        <f t="shared" si="9"/>
        <v>60</v>
      </c>
      <c r="C25" s="34">
        <f t="shared" si="0"/>
        <v>0</v>
      </c>
      <c r="D25" s="198"/>
      <c r="E25" s="199"/>
      <c r="F25" s="184"/>
      <c r="G25" s="187"/>
      <c r="H25" s="35"/>
      <c r="I25" s="184"/>
      <c r="J25" s="187"/>
      <c r="K25" s="184"/>
      <c r="L25" s="187"/>
      <c r="M25" s="184"/>
      <c r="N25" s="185"/>
      <c r="O25" s="186"/>
      <c r="P25" s="187"/>
      <c r="Q25" s="184"/>
      <c r="R25" s="187"/>
      <c r="S25" s="35">
        <v>6</v>
      </c>
      <c r="T25" s="184">
        <v>1</v>
      </c>
      <c r="U25" s="187"/>
      <c r="V25" s="184"/>
      <c r="W25" s="187"/>
      <c r="X25" s="184">
        <v>53</v>
      </c>
      <c r="Y25" s="185"/>
      <c r="Z25" s="186"/>
      <c r="AA25" s="187"/>
      <c r="AB25" s="184"/>
      <c r="AC25" s="187"/>
      <c r="AD25" s="184"/>
      <c r="AE25" s="187"/>
      <c r="AF25" s="35"/>
      <c r="AG25" s="184"/>
      <c r="AH25" s="187"/>
      <c r="AI25" s="184"/>
      <c r="AJ25" s="187"/>
      <c r="AK25" s="184"/>
      <c r="AL25" s="185"/>
      <c r="AM25" s="186"/>
      <c r="AN25" s="187"/>
      <c r="AO25" s="184"/>
      <c r="AP25" s="187"/>
      <c r="AQ25" s="184"/>
      <c r="AR25" s="187"/>
      <c r="AS25" s="184"/>
      <c r="AT25" s="187"/>
      <c r="AU25" s="184"/>
      <c r="AV25" s="212"/>
      <c r="AW25" s="39">
        <f t="shared" si="1"/>
        <v>265890.93</v>
      </c>
      <c r="AX25" s="40">
        <f t="shared" si="2"/>
        <v>0</v>
      </c>
      <c r="AY25" s="41">
        <f t="shared" si="3"/>
        <v>683052.8699999999</v>
      </c>
      <c r="AZ25" s="42">
        <f t="shared" si="4"/>
        <v>948943.7999999998</v>
      </c>
      <c r="BA25" s="43"/>
      <c r="BB25" s="43"/>
      <c r="BC25" s="79">
        <f t="shared" si="5"/>
        <v>0</v>
      </c>
      <c r="BD25" s="90">
        <f t="shared" si="6"/>
        <v>0</v>
      </c>
      <c r="BE25" s="95" t="s">
        <v>33</v>
      </c>
      <c r="BF25" s="96">
        <f t="shared" si="7"/>
        <v>0</v>
      </c>
      <c r="BG25" s="97">
        <v>159</v>
      </c>
      <c r="BH25" s="97">
        <v>1.5582</v>
      </c>
      <c r="BI25" s="98">
        <f t="shared" si="8"/>
        <v>0</v>
      </c>
      <c r="BJ25" s="43"/>
      <c r="BK25" s="43"/>
    </row>
    <row r="26" spans="1:63" s="44" customFormat="1" ht="12.75">
      <c r="A26" s="38" t="s">
        <v>34</v>
      </c>
      <c r="B26" s="37">
        <f t="shared" si="9"/>
        <v>145</v>
      </c>
      <c r="C26" s="34">
        <f t="shared" si="0"/>
        <v>0</v>
      </c>
      <c r="D26" s="198">
        <v>0</v>
      </c>
      <c r="E26" s="199"/>
      <c r="F26" s="184">
        <v>0</v>
      </c>
      <c r="G26" s="187"/>
      <c r="H26" s="35">
        <v>0</v>
      </c>
      <c r="I26" s="184">
        <v>0</v>
      </c>
      <c r="J26" s="187"/>
      <c r="K26" s="184">
        <v>0</v>
      </c>
      <c r="L26" s="187"/>
      <c r="M26" s="184">
        <v>6</v>
      </c>
      <c r="N26" s="185"/>
      <c r="O26" s="186">
        <v>0</v>
      </c>
      <c r="P26" s="187"/>
      <c r="Q26" s="184"/>
      <c r="R26" s="187"/>
      <c r="S26" s="35">
        <v>0</v>
      </c>
      <c r="T26" s="184">
        <v>0</v>
      </c>
      <c r="U26" s="187"/>
      <c r="V26" s="184">
        <v>0</v>
      </c>
      <c r="W26" s="187"/>
      <c r="X26" s="184">
        <v>0</v>
      </c>
      <c r="Y26" s="185"/>
      <c r="Z26" s="184">
        <v>0</v>
      </c>
      <c r="AA26" s="187"/>
      <c r="AB26" s="184">
        <v>2</v>
      </c>
      <c r="AC26" s="187"/>
      <c r="AD26" s="184">
        <v>0</v>
      </c>
      <c r="AE26" s="187"/>
      <c r="AF26" s="35">
        <v>19</v>
      </c>
      <c r="AG26" s="184">
        <v>9</v>
      </c>
      <c r="AH26" s="187"/>
      <c r="AI26" s="184">
        <v>0</v>
      </c>
      <c r="AJ26" s="187"/>
      <c r="AK26" s="184">
        <v>109</v>
      </c>
      <c r="AL26" s="185"/>
      <c r="AM26" s="186">
        <v>0</v>
      </c>
      <c r="AN26" s="187"/>
      <c r="AO26" s="184">
        <v>0</v>
      </c>
      <c r="AP26" s="187"/>
      <c r="AQ26" s="184">
        <v>0</v>
      </c>
      <c r="AR26" s="187"/>
      <c r="AS26" s="184">
        <v>0</v>
      </c>
      <c r="AT26" s="187"/>
      <c r="AU26" s="184">
        <v>0</v>
      </c>
      <c r="AV26" s="187"/>
      <c r="AW26" s="39">
        <f t="shared" si="1"/>
        <v>704102.88</v>
      </c>
      <c r="AX26" s="40">
        <f t="shared" si="2"/>
        <v>26794.68</v>
      </c>
      <c r="AY26" s="41">
        <f t="shared" si="3"/>
        <v>1507032.2100000002</v>
      </c>
      <c r="AZ26" s="42">
        <f t="shared" si="4"/>
        <v>2237929.7700000005</v>
      </c>
      <c r="BA26" s="43"/>
      <c r="BB26" s="43"/>
      <c r="BC26" s="79">
        <f t="shared" si="5"/>
        <v>495.5</v>
      </c>
      <c r="BD26" s="90">
        <f t="shared" si="6"/>
        <v>27290.18</v>
      </c>
      <c r="BE26" s="95" t="s">
        <v>34</v>
      </c>
      <c r="BF26" s="96">
        <f t="shared" si="7"/>
        <v>2</v>
      </c>
      <c r="BG26" s="97">
        <v>159</v>
      </c>
      <c r="BH26" s="97">
        <v>1.5582</v>
      </c>
      <c r="BI26" s="98">
        <f t="shared" si="8"/>
        <v>495.5076</v>
      </c>
      <c r="BJ26" s="43"/>
      <c r="BK26" s="43"/>
    </row>
    <row r="27" spans="1:63" s="44" customFormat="1" ht="12.75">
      <c r="A27" s="38" t="s">
        <v>35</v>
      </c>
      <c r="B27" s="37">
        <f t="shared" si="9"/>
        <v>152</v>
      </c>
      <c r="C27" s="34">
        <f t="shared" si="0"/>
        <v>0</v>
      </c>
      <c r="D27" s="198"/>
      <c r="E27" s="199"/>
      <c r="F27" s="184"/>
      <c r="G27" s="187"/>
      <c r="H27" s="35">
        <v>1</v>
      </c>
      <c r="I27" s="184"/>
      <c r="J27" s="187"/>
      <c r="K27" s="184"/>
      <c r="L27" s="187"/>
      <c r="M27" s="184">
        <v>11</v>
      </c>
      <c r="N27" s="185"/>
      <c r="O27" s="186"/>
      <c r="P27" s="187"/>
      <c r="Q27" s="184"/>
      <c r="R27" s="187"/>
      <c r="S27" s="35"/>
      <c r="T27" s="184"/>
      <c r="U27" s="187"/>
      <c r="V27" s="184"/>
      <c r="W27" s="187"/>
      <c r="X27" s="184"/>
      <c r="Y27" s="185"/>
      <c r="Z27" s="186"/>
      <c r="AA27" s="187"/>
      <c r="AB27" s="184">
        <v>2</v>
      </c>
      <c r="AC27" s="187"/>
      <c r="AD27" s="184"/>
      <c r="AE27" s="187"/>
      <c r="AF27" s="35">
        <v>8</v>
      </c>
      <c r="AG27" s="184">
        <v>5</v>
      </c>
      <c r="AH27" s="187"/>
      <c r="AI27" s="184"/>
      <c r="AJ27" s="187"/>
      <c r="AK27" s="184">
        <v>125</v>
      </c>
      <c r="AL27" s="185"/>
      <c r="AM27" s="186"/>
      <c r="AN27" s="187"/>
      <c r="AO27" s="184"/>
      <c r="AP27" s="187"/>
      <c r="AQ27" s="184"/>
      <c r="AR27" s="187"/>
      <c r="AS27" s="184"/>
      <c r="AT27" s="187"/>
      <c r="AU27" s="184"/>
      <c r="AV27" s="185"/>
      <c r="AW27" s="39">
        <f t="shared" si="1"/>
        <v>570501.54</v>
      </c>
      <c r="AX27" s="40">
        <f t="shared" si="2"/>
        <v>26794.68</v>
      </c>
      <c r="AY27" s="41">
        <f t="shared" si="3"/>
        <v>1695992.58</v>
      </c>
      <c r="AZ27" s="42">
        <f t="shared" si="4"/>
        <v>2293288.8000000003</v>
      </c>
      <c r="BA27" s="43"/>
      <c r="BB27" s="43"/>
      <c r="BC27" s="79">
        <f t="shared" si="5"/>
        <v>495.5</v>
      </c>
      <c r="BD27" s="90">
        <f t="shared" si="6"/>
        <v>27290.18</v>
      </c>
      <c r="BE27" s="95" t="s">
        <v>35</v>
      </c>
      <c r="BF27" s="96">
        <f t="shared" si="7"/>
        <v>2</v>
      </c>
      <c r="BG27" s="97">
        <v>159</v>
      </c>
      <c r="BH27" s="97">
        <v>1.5582</v>
      </c>
      <c r="BI27" s="98">
        <f t="shared" si="8"/>
        <v>495.5076</v>
      </c>
      <c r="BJ27" s="43"/>
      <c r="BK27" s="43"/>
    </row>
    <row r="28" spans="1:63" s="44" customFormat="1" ht="12.75">
      <c r="A28" s="38" t="s">
        <v>36</v>
      </c>
      <c r="B28" s="37">
        <f t="shared" si="9"/>
        <v>112</v>
      </c>
      <c r="C28" s="34">
        <f t="shared" si="0"/>
        <v>0</v>
      </c>
      <c r="D28" s="198">
        <v>0</v>
      </c>
      <c r="E28" s="199"/>
      <c r="F28" s="184">
        <v>0</v>
      </c>
      <c r="G28" s="187"/>
      <c r="H28" s="35">
        <v>0</v>
      </c>
      <c r="I28" s="184">
        <v>0</v>
      </c>
      <c r="J28" s="187"/>
      <c r="K28" s="184">
        <v>0</v>
      </c>
      <c r="L28" s="187"/>
      <c r="M28" s="184">
        <v>1</v>
      </c>
      <c r="N28" s="185"/>
      <c r="O28" s="186">
        <v>0</v>
      </c>
      <c r="P28" s="187"/>
      <c r="Q28" s="184"/>
      <c r="R28" s="187"/>
      <c r="S28" s="35">
        <v>0</v>
      </c>
      <c r="T28" s="184"/>
      <c r="U28" s="187">
        <v>0</v>
      </c>
      <c r="V28" s="184"/>
      <c r="W28" s="187">
        <v>0</v>
      </c>
      <c r="X28" s="184">
        <v>0</v>
      </c>
      <c r="Y28" s="185"/>
      <c r="Z28" s="184">
        <v>0</v>
      </c>
      <c r="AA28" s="187"/>
      <c r="AB28" s="184">
        <v>0</v>
      </c>
      <c r="AC28" s="187"/>
      <c r="AD28" s="184">
        <v>0</v>
      </c>
      <c r="AE28" s="187"/>
      <c r="AF28" s="35">
        <v>13</v>
      </c>
      <c r="AG28" s="184">
        <v>4</v>
      </c>
      <c r="AH28" s="187"/>
      <c r="AI28" s="184">
        <v>0</v>
      </c>
      <c r="AJ28" s="187"/>
      <c r="AK28" s="184">
        <v>94</v>
      </c>
      <c r="AL28" s="185"/>
      <c r="AM28" s="186">
        <v>0</v>
      </c>
      <c r="AN28" s="187"/>
      <c r="AO28" s="184">
        <v>0</v>
      </c>
      <c r="AP28" s="187"/>
      <c r="AQ28" s="184">
        <v>0</v>
      </c>
      <c r="AR28" s="187"/>
      <c r="AS28" s="184">
        <v>0</v>
      </c>
      <c r="AT28" s="187"/>
      <c r="AU28" s="184">
        <v>0</v>
      </c>
      <c r="AV28" s="187"/>
      <c r="AW28" s="39">
        <f t="shared" si="1"/>
        <v>522780.87000000005</v>
      </c>
      <c r="AX28" s="40">
        <f t="shared" si="2"/>
        <v>0</v>
      </c>
      <c r="AY28" s="41">
        <f t="shared" si="3"/>
        <v>1239355.71</v>
      </c>
      <c r="AZ28" s="42">
        <f t="shared" si="4"/>
        <v>1762136.58</v>
      </c>
      <c r="BA28" s="43"/>
      <c r="BB28" s="43"/>
      <c r="BC28" s="79">
        <f t="shared" si="5"/>
        <v>0</v>
      </c>
      <c r="BD28" s="90">
        <f t="shared" si="6"/>
        <v>0</v>
      </c>
      <c r="BE28" s="95" t="s">
        <v>36</v>
      </c>
      <c r="BF28" s="96">
        <f t="shared" si="7"/>
        <v>0</v>
      </c>
      <c r="BG28" s="97">
        <v>159</v>
      </c>
      <c r="BH28" s="97">
        <v>1.5582</v>
      </c>
      <c r="BI28" s="98">
        <f t="shared" si="8"/>
        <v>0</v>
      </c>
      <c r="BJ28" s="43"/>
      <c r="BK28" s="43"/>
    </row>
    <row r="29" spans="1:63" s="44" customFormat="1" ht="12.75">
      <c r="A29" s="38" t="s">
        <v>37</v>
      </c>
      <c r="B29" s="37">
        <f t="shared" si="9"/>
        <v>145</v>
      </c>
      <c r="C29" s="72">
        <f t="shared" si="0"/>
        <v>0</v>
      </c>
      <c r="D29" s="198">
        <v>0</v>
      </c>
      <c r="E29" s="199"/>
      <c r="F29" s="184">
        <v>0</v>
      </c>
      <c r="G29" s="187"/>
      <c r="H29" s="35">
        <v>1</v>
      </c>
      <c r="I29" s="184">
        <v>1</v>
      </c>
      <c r="J29" s="187"/>
      <c r="K29" s="184">
        <v>0</v>
      </c>
      <c r="L29" s="187"/>
      <c r="M29" s="184">
        <v>4</v>
      </c>
      <c r="N29" s="185"/>
      <c r="O29" s="186">
        <v>0</v>
      </c>
      <c r="P29" s="187"/>
      <c r="Q29" s="184"/>
      <c r="R29" s="187"/>
      <c r="S29" s="35">
        <v>0</v>
      </c>
      <c r="T29" s="184">
        <v>0</v>
      </c>
      <c r="U29" s="187"/>
      <c r="V29" s="184">
        <v>0</v>
      </c>
      <c r="W29" s="187"/>
      <c r="X29" s="184">
        <v>0</v>
      </c>
      <c r="Y29" s="185"/>
      <c r="Z29" s="189">
        <v>0</v>
      </c>
      <c r="AA29" s="190"/>
      <c r="AB29" s="191">
        <v>1</v>
      </c>
      <c r="AC29" s="190"/>
      <c r="AD29" s="191">
        <v>0</v>
      </c>
      <c r="AE29" s="190"/>
      <c r="AF29" s="51">
        <v>8</v>
      </c>
      <c r="AG29" s="191">
        <v>3</v>
      </c>
      <c r="AH29" s="190"/>
      <c r="AI29" s="191">
        <v>1</v>
      </c>
      <c r="AJ29" s="190"/>
      <c r="AK29" s="191">
        <v>126</v>
      </c>
      <c r="AL29" s="210"/>
      <c r="AM29" s="186">
        <v>0</v>
      </c>
      <c r="AN29" s="187"/>
      <c r="AO29" s="184">
        <v>0</v>
      </c>
      <c r="AP29" s="187"/>
      <c r="AQ29" s="184">
        <v>0</v>
      </c>
      <c r="AR29" s="187"/>
      <c r="AS29" s="184">
        <v>0</v>
      </c>
      <c r="AT29" s="187"/>
      <c r="AU29" s="184">
        <v>0</v>
      </c>
      <c r="AV29" s="212"/>
      <c r="AW29" s="39">
        <f t="shared" si="1"/>
        <v>562607.1900000001</v>
      </c>
      <c r="AX29" s="40">
        <f t="shared" si="2"/>
        <v>13397.34</v>
      </c>
      <c r="AY29" s="41">
        <f t="shared" si="3"/>
        <v>1661926.8299999998</v>
      </c>
      <c r="AZ29" s="42">
        <f t="shared" si="4"/>
        <v>2237931.36</v>
      </c>
      <c r="BA29" s="43"/>
      <c r="BB29" s="43"/>
      <c r="BC29" s="79">
        <f t="shared" si="5"/>
        <v>247.75</v>
      </c>
      <c r="BD29" s="90">
        <f t="shared" si="6"/>
        <v>13645.09</v>
      </c>
      <c r="BE29" s="95" t="s">
        <v>37</v>
      </c>
      <c r="BF29" s="96">
        <f t="shared" si="7"/>
        <v>1</v>
      </c>
      <c r="BG29" s="97">
        <v>159</v>
      </c>
      <c r="BH29" s="97">
        <v>1.5582</v>
      </c>
      <c r="BI29" s="98">
        <f t="shared" si="8"/>
        <v>247.7538</v>
      </c>
      <c r="BJ29" s="43"/>
      <c r="BK29" s="43"/>
    </row>
    <row r="30" spans="1:63" s="44" customFormat="1" ht="12.75">
      <c r="A30" s="38" t="s">
        <v>38</v>
      </c>
      <c r="B30" s="37">
        <f t="shared" si="9"/>
        <v>297</v>
      </c>
      <c r="C30" s="34">
        <f t="shared" si="0"/>
        <v>0</v>
      </c>
      <c r="D30" s="198"/>
      <c r="E30" s="199"/>
      <c r="F30" s="184"/>
      <c r="G30" s="187"/>
      <c r="H30" s="35"/>
      <c r="I30" s="184"/>
      <c r="J30" s="187"/>
      <c r="K30" s="184"/>
      <c r="L30" s="187"/>
      <c r="M30" s="184">
        <v>9</v>
      </c>
      <c r="N30" s="185"/>
      <c r="O30" s="186"/>
      <c r="P30" s="187"/>
      <c r="Q30" s="184"/>
      <c r="R30" s="187"/>
      <c r="S30" s="35"/>
      <c r="T30" s="184"/>
      <c r="U30" s="187"/>
      <c r="V30" s="184"/>
      <c r="W30" s="187"/>
      <c r="X30" s="184"/>
      <c r="Y30" s="185"/>
      <c r="Z30" s="186"/>
      <c r="AA30" s="187"/>
      <c r="AB30" s="184"/>
      <c r="AC30" s="187"/>
      <c r="AD30" s="184"/>
      <c r="AE30" s="187"/>
      <c r="AF30" s="35">
        <v>36</v>
      </c>
      <c r="AG30" s="184">
        <v>4</v>
      </c>
      <c r="AH30" s="187"/>
      <c r="AI30" s="184">
        <v>2</v>
      </c>
      <c r="AJ30" s="187"/>
      <c r="AK30" s="184">
        <v>246</v>
      </c>
      <c r="AL30" s="185"/>
      <c r="AM30" s="186"/>
      <c r="AN30" s="187"/>
      <c r="AO30" s="184"/>
      <c r="AP30" s="187"/>
      <c r="AQ30" s="184"/>
      <c r="AR30" s="187"/>
      <c r="AS30" s="184"/>
      <c r="AT30" s="187"/>
      <c r="AU30" s="184"/>
      <c r="AV30" s="185"/>
      <c r="AW30" s="39">
        <f t="shared" si="1"/>
        <v>1390060.6800000002</v>
      </c>
      <c r="AX30" s="40">
        <f t="shared" si="2"/>
        <v>0</v>
      </c>
      <c r="AY30" s="41">
        <f t="shared" si="3"/>
        <v>3224187.69</v>
      </c>
      <c r="AZ30" s="42">
        <f t="shared" si="4"/>
        <v>4614248.37</v>
      </c>
      <c r="BA30" s="43"/>
      <c r="BB30" s="43"/>
      <c r="BC30" s="79">
        <f t="shared" si="5"/>
        <v>0</v>
      </c>
      <c r="BD30" s="90">
        <f t="shared" si="6"/>
        <v>0</v>
      </c>
      <c r="BE30" s="95" t="s">
        <v>38</v>
      </c>
      <c r="BF30" s="96">
        <f t="shared" si="7"/>
        <v>0</v>
      </c>
      <c r="BG30" s="97">
        <v>159</v>
      </c>
      <c r="BH30" s="97">
        <v>1.5582</v>
      </c>
      <c r="BI30" s="98">
        <f t="shared" si="8"/>
        <v>0</v>
      </c>
      <c r="BJ30" s="43"/>
      <c r="BK30" s="43"/>
    </row>
    <row r="31" spans="1:63" s="44" customFormat="1" ht="12.75">
      <c r="A31" s="38" t="s">
        <v>39</v>
      </c>
      <c r="B31" s="37">
        <f t="shared" si="9"/>
        <v>255</v>
      </c>
      <c r="C31" s="34">
        <f t="shared" si="0"/>
        <v>0</v>
      </c>
      <c r="D31" s="75"/>
      <c r="E31" s="35"/>
      <c r="F31" s="34"/>
      <c r="G31" s="33"/>
      <c r="H31" s="35">
        <v>5</v>
      </c>
      <c r="I31" s="34"/>
      <c r="J31" s="33"/>
      <c r="K31" s="34"/>
      <c r="L31" s="33"/>
      <c r="M31" s="184">
        <v>19</v>
      </c>
      <c r="N31" s="185"/>
      <c r="O31" s="37"/>
      <c r="P31" s="33"/>
      <c r="Q31" s="184"/>
      <c r="R31" s="187"/>
      <c r="S31" s="35"/>
      <c r="T31" s="34"/>
      <c r="U31" s="33"/>
      <c r="V31" s="34"/>
      <c r="W31" s="33"/>
      <c r="X31" s="34"/>
      <c r="Y31" s="36"/>
      <c r="Z31" s="186"/>
      <c r="AA31" s="187"/>
      <c r="AB31" s="184">
        <v>1</v>
      </c>
      <c r="AC31" s="187"/>
      <c r="AD31" s="184"/>
      <c r="AE31" s="187"/>
      <c r="AF31" s="35">
        <v>32</v>
      </c>
      <c r="AG31" s="184">
        <v>12</v>
      </c>
      <c r="AH31" s="187"/>
      <c r="AI31" s="184">
        <v>1</v>
      </c>
      <c r="AJ31" s="187"/>
      <c r="AK31" s="184">
        <v>185</v>
      </c>
      <c r="AL31" s="185"/>
      <c r="AM31" s="37"/>
      <c r="AN31" s="33"/>
      <c r="AO31" s="34"/>
      <c r="AP31" s="33"/>
      <c r="AQ31" s="34"/>
      <c r="AR31" s="33"/>
      <c r="AS31" s="34"/>
      <c r="AT31" s="33"/>
      <c r="AU31" s="34"/>
      <c r="AV31" s="32"/>
      <c r="AW31" s="39">
        <f t="shared" si="1"/>
        <v>1220682.75</v>
      </c>
      <c r="AX31" s="40">
        <f t="shared" si="2"/>
        <v>13397.34</v>
      </c>
      <c r="AY31" s="41">
        <f t="shared" si="3"/>
        <v>2577528.3299999996</v>
      </c>
      <c r="AZ31" s="42">
        <f t="shared" si="4"/>
        <v>3811608.42</v>
      </c>
      <c r="BA31" s="43"/>
      <c r="BB31" s="43"/>
      <c r="BC31" s="79">
        <f t="shared" si="5"/>
        <v>247.75</v>
      </c>
      <c r="BD31" s="90">
        <f t="shared" si="6"/>
        <v>13645.09</v>
      </c>
      <c r="BE31" s="95" t="s">
        <v>39</v>
      </c>
      <c r="BF31" s="96">
        <f t="shared" si="7"/>
        <v>1</v>
      </c>
      <c r="BG31" s="97">
        <v>159</v>
      </c>
      <c r="BH31" s="97">
        <v>1.5582</v>
      </c>
      <c r="BI31" s="98">
        <f t="shared" si="8"/>
        <v>247.7538</v>
      </c>
      <c r="BJ31" s="43"/>
      <c r="BK31" s="43"/>
    </row>
    <row r="32" spans="1:63" s="44" customFormat="1" ht="12.75">
      <c r="A32" s="38" t="s">
        <v>40</v>
      </c>
      <c r="B32" s="37">
        <f t="shared" si="9"/>
        <v>310</v>
      </c>
      <c r="C32" s="72">
        <f t="shared" si="0"/>
        <v>1</v>
      </c>
      <c r="D32" s="198"/>
      <c r="E32" s="199"/>
      <c r="F32" s="184"/>
      <c r="G32" s="187"/>
      <c r="H32" s="35">
        <v>1</v>
      </c>
      <c r="I32" s="184"/>
      <c r="J32" s="187"/>
      <c r="K32" s="184"/>
      <c r="L32" s="187"/>
      <c r="M32" s="184">
        <v>11</v>
      </c>
      <c r="N32" s="185"/>
      <c r="O32" s="186"/>
      <c r="P32" s="187"/>
      <c r="Q32" s="184"/>
      <c r="R32" s="187"/>
      <c r="S32" s="35"/>
      <c r="T32" s="184"/>
      <c r="U32" s="187"/>
      <c r="V32" s="184"/>
      <c r="W32" s="187"/>
      <c r="X32" s="184"/>
      <c r="Y32" s="185"/>
      <c r="Z32" s="189"/>
      <c r="AA32" s="190"/>
      <c r="AB32" s="191"/>
      <c r="AC32" s="190"/>
      <c r="AD32" s="191">
        <v>1</v>
      </c>
      <c r="AE32" s="190"/>
      <c r="AF32" s="51">
        <v>44</v>
      </c>
      <c r="AG32" s="191">
        <v>5</v>
      </c>
      <c r="AH32" s="190"/>
      <c r="AI32" s="191"/>
      <c r="AJ32" s="190"/>
      <c r="AK32" s="191">
        <v>248</v>
      </c>
      <c r="AL32" s="210"/>
      <c r="AM32" s="186"/>
      <c r="AN32" s="187"/>
      <c r="AO32" s="184"/>
      <c r="AP32" s="187"/>
      <c r="AQ32" s="184"/>
      <c r="AR32" s="187"/>
      <c r="AS32" s="184"/>
      <c r="AT32" s="187"/>
      <c r="AU32" s="184"/>
      <c r="AV32" s="185"/>
      <c r="AW32" s="39">
        <f t="shared" si="1"/>
        <v>1521157.77</v>
      </c>
      <c r="AX32" s="40">
        <f t="shared" si="2"/>
        <v>13397.34</v>
      </c>
      <c r="AY32" s="41">
        <f t="shared" si="3"/>
        <v>3257619.03</v>
      </c>
      <c r="AZ32" s="42">
        <f t="shared" si="4"/>
        <v>4792174.14</v>
      </c>
      <c r="BA32" s="43"/>
      <c r="BB32" s="43"/>
      <c r="BC32" s="79">
        <f t="shared" si="5"/>
        <v>247.75</v>
      </c>
      <c r="BD32" s="90">
        <f t="shared" si="6"/>
        <v>13645.09</v>
      </c>
      <c r="BE32" s="95" t="s">
        <v>40</v>
      </c>
      <c r="BF32" s="96">
        <f t="shared" si="7"/>
        <v>1</v>
      </c>
      <c r="BG32" s="97">
        <v>159</v>
      </c>
      <c r="BH32" s="97">
        <v>1.5582</v>
      </c>
      <c r="BI32" s="98">
        <f t="shared" si="8"/>
        <v>247.7538</v>
      </c>
      <c r="BJ32" s="43"/>
      <c r="BK32" s="43"/>
    </row>
    <row r="33" spans="1:63" s="44" customFormat="1" ht="12.75">
      <c r="A33" s="38" t="s">
        <v>41</v>
      </c>
      <c r="B33" s="37">
        <f t="shared" si="9"/>
        <v>159</v>
      </c>
      <c r="C33" s="34">
        <f t="shared" si="0"/>
        <v>0</v>
      </c>
      <c r="D33" s="198">
        <v>0</v>
      </c>
      <c r="E33" s="199"/>
      <c r="F33" s="184">
        <v>0</v>
      </c>
      <c r="G33" s="187"/>
      <c r="H33" s="35">
        <v>0</v>
      </c>
      <c r="I33" s="184">
        <v>0</v>
      </c>
      <c r="J33" s="187"/>
      <c r="K33" s="184">
        <v>0</v>
      </c>
      <c r="L33" s="187"/>
      <c r="M33" s="184">
        <v>8</v>
      </c>
      <c r="N33" s="185"/>
      <c r="O33" s="186">
        <v>0</v>
      </c>
      <c r="P33" s="187"/>
      <c r="Q33" s="184"/>
      <c r="R33" s="187"/>
      <c r="S33" s="35">
        <v>0</v>
      </c>
      <c r="T33" s="184">
        <v>0</v>
      </c>
      <c r="U33" s="187"/>
      <c r="V33" s="184">
        <v>0</v>
      </c>
      <c r="W33" s="187"/>
      <c r="X33" s="184">
        <v>0</v>
      </c>
      <c r="Y33" s="185"/>
      <c r="Z33" s="186">
        <v>0</v>
      </c>
      <c r="AA33" s="187"/>
      <c r="AB33" s="184">
        <v>0</v>
      </c>
      <c r="AC33" s="187"/>
      <c r="AD33" s="184">
        <v>0</v>
      </c>
      <c r="AE33" s="187"/>
      <c r="AF33" s="35">
        <v>12</v>
      </c>
      <c r="AG33" s="184">
        <v>9</v>
      </c>
      <c r="AH33" s="187"/>
      <c r="AI33" s="184">
        <v>0</v>
      </c>
      <c r="AJ33" s="187"/>
      <c r="AK33" s="184">
        <v>109</v>
      </c>
      <c r="AL33" s="185"/>
      <c r="AM33" s="186">
        <v>0</v>
      </c>
      <c r="AN33" s="187"/>
      <c r="AO33" s="184">
        <v>6</v>
      </c>
      <c r="AP33" s="187"/>
      <c r="AQ33" s="184">
        <v>0</v>
      </c>
      <c r="AR33" s="187"/>
      <c r="AS33" s="184">
        <v>0</v>
      </c>
      <c r="AT33" s="187"/>
      <c r="AU33" s="184">
        <v>15</v>
      </c>
      <c r="AV33" s="212"/>
      <c r="AW33" s="39">
        <f t="shared" si="1"/>
        <v>732845.31</v>
      </c>
      <c r="AX33" s="40">
        <f t="shared" si="2"/>
        <v>0</v>
      </c>
      <c r="AY33" s="41">
        <f t="shared" si="3"/>
        <v>1708054.3199999998</v>
      </c>
      <c r="AZ33" s="42">
        <f t="shared" si="4"/>
        <v>2440899.63</v>
      </c>
      <c r="BA33" s="43"/>
      <c r="BB33" s="43"/>
      <c r="BC33" s="79">
        <f t="shared" si="5"/>
        <v>0</v>
      </c>
      <c r="BD33" s="90">
        <f t="shared" si="6"/>
        <v>0</v>
      </c>
      <c r="BE33" s="95" t="s">
        <v>41</v>
      </c>
      <c r="BF33" s="96">
        <f t="shared" si="7"/>
        <v>0</v>
      </c>
      <c r="BG33" s="97">
        <v>159</v>
      </c>
      <c r="BH33" s="97">
        <v>1.5582</v>
      </c>
      <c r="BI33" s="98">
        <f t="shared" si="8"/>
        <v>0</v>
      </c>
      <c r="BJ33" s="43"/>
      <c r="BK33" s="43"/>
    </row>
    <row r="34" spans="1:63" s="44" customFormat="1" ht="12.75">
      <c r="A34" s="38" t="s">
        <v>42</v>
      </c>
      <c r="B34" s="37">
        <f t="shared" si="9"/>
        <v>340</v>
      </c>
      <c r="C34" s="72">
        <f t="shared" si="0"/>
        <v>0</v>
      </c>
      <c r="D34" s="198">
        <v>0</v>
      </c>
      <c r="E34" s="199"/>
      <c r="F34" s="184">
        <v>0</v>
      </c>
      <c r="G34" s="187"/>
      <c r="H34" s="35">
        <v>1</v>
      </c>
      <c r="I34" s="184">
        <v>0</v>
      </c>
      <c r="J34" s="187"/>
      <c r="K34" s="184">
        <v>0</v>
      </c>
      <c r="L34" s="187"/>
      <c r="M34" s="184">
        <v>7</v>
      </c>
      <c r="N34" s="185"/>
      <c r="O34" s="186">
        <v>0</v>
      </c>
      <c r="P34" s="187"/>
      <c r="Q34" s="184"/>
      <c r="R34" s="187"/>
      <c r="S34" s="35">
        <v>6</v>
      </c>
      <c r="T34" s="184">
        <v>0</v>
      </c>
      <c r="U34" s="187"/>
      <c r="V34" s="184">
        <v>0</v>
      </c>
      <c r="W34" s="187"/>
      <c r="X34" s="184">
        <v>39</v>
      </c>
      <c r="Y34" s="185"/>
      <c r="Z34" s="189">
        <v>0</v>
      </c>
      <c r="AA34" s="190"/>
      <c r="AB34" s="191">
        <v>1</v>
      </c>
      <c r="AC34" s="190"/>
      <c r="AD34" s="191">
        <v>0</v>
      </c>
      <c r="AE34" s="190"/>
      <c r="AF34" s="51">
        <v>31</v>
      </c>
      <c r="AG34" s="191">
        <v>3</v>
      </c>
      <c r="AH34" s="190"/>
      <c r="AI34" s="191">
        <v>0</v>
      </c>
      <c r="AJ34" s="190"/>
      <c r="AK34" s="191">
        <v>240</v>
      </c>
      <c r="AL34" s="210"/>
      <c r="AM34" s="186">
        <v>0</v>
      </c>
      <c r="AN34" s="187"/>
      <c r="AO34" s="184">
        <v>0</v>
      </c>
      <c r="AP34" s="187"/>
      <c r="AQ34" s="184">
        <v>0</v>
      </c>
      <c r="AR34" s="187"/>
      <c r="AS34" s="184">
        <v>0</v>
      </c>
      <c r="AT34" s="187"/>
      <c r="AU34" s="184">
        <v>12</v>
      </c>
      <c r="AV34" s="212"/>
      <c r="AW34" s="39">
        <f t="shared" si="1"/>
        <v>1528069.5000000002</v>
      </c>
      <c r="AX34" s="40">
        <f t="shared" si="2"/>
        <v>13397.34</v>
      </c>
      <c r="AY34" s="41">
        <f t="shared" si="3"/>
        <v>3762079.9200000004</v>
      </c>
      <c r="AZ34" s="42">
        <f t="shared" si="4"/>
        <v>5303546.760000001</v>
      </c>
      <c r="BA34" s="43"/>
      <c r="BB34" s="43"/>
      <c r="BC34" s="79">
        <f t="shared" si="5"/>
        <v>247.75</v>
      </c>
      <c r="BD34" s="90">
        <f t="shared" si="6"/>
        <v>13645.09</v>
      </c>
      <c r="BE34" s="95" t="s">
        <v>42</v>
      </c>
      <c r="BF34" s="96">
        <f t="shared" si="7"/>
        <v>1</v>
      </c>
      <c r="BG34" s="97">
        <v>159</v>
      </c>
      <c r="BH34" s="97">
        <v>1.5582</v>
      </c>
      <c r="BI34" s="98">
        <f t="shared" si="8"/>
        <v>247.7538</v>
      </c>
      <c r="BJ34" s="43"/>
      <c r="BK34" s="43"/>
    </row>
    <row r="35" spans="1:63" s="44" customFormat="1" ht="12.75">
      <c r="A35" s="38" t="s">
        <v>43</v>
      </c>
      <c r="B35" s="37">
        <f t="shared" si="9"/>
        <v>236</v>
      </c>
      <c r="C35" s="34">
        <f t="shared" si="0"/>
        <v>0</v>
      </c>
      <c r="D35" s="198">
        <v>0</v>
      </c>
      <c r="E35" s="199"/>
      <c r="F35" s="184">
        <v>0</v>
      </c>
      <c r="G35" s="187"/>
      <c r="H35" s="35">
        <v>0</v>
      </c>
      <c r="I35" s="184">
        <v>0</v>
      </c>
      <c r="J35" s="187"/>
      <c r="K35" s="184">
        <v>0</v>
      </c>
      <c r="L35" s="187"/>
      <c r="M35" s="184">
        <v>0</v>
      </c>
      <c r="N35" s="185"/>
      <c r="O35" s="186">
        <v>0</v>
      </c>
      <c r="P35" s="187"/>
      <c r="Q35" s="184"/>
      <c r="R35" s="187"/>
      <c r="S35" s="35">
        <v>1</v>
      </c>
      <c r="T35" s="184">
        <v>3</v>
      </c>
      <c r="U35" s="187"/>
      <c r="V35" s="184">
        <v>0</v>
      </c>
      <c r="W35" s="187"/>
      <c r="X35" s="184">
        <v>10</v>
      </c>
      <c r="Y35" s="185"/>
      <c r="Z35" s="186">
        <v>0</v>
      </c>
      <c r="AA35" s="187"/>
      <c r="AB35" s="184">
        <v>2</v>
      </c>
      <c r="AC35" s="187"/>
      <c r="AD35" s="184">
        <v>0</v>
      </c>
      <c r="AE35" s="187"/>
      <c r="AF35" s="35">
        <v>27</v>
      </c>
      <c r="AG35" s="184">
        <v>8</v>
      </c>
      <c r="AH35" s="187"/>
      <c r="AI35" s="184">
        <v>2</v>
      </c>
      <c r="AJ35" s="187"/>
      <c r="AK35" s="184">
        <v>183</v>
      </c>
      <c r="AL35" s="185"/>
      <c r="AM35" s="186">
        <v>0</v>
      </c>
      <c r="AN35" s="187"/>
      <c r="AO35" s="184">
        <v>0</v>
      </c>
      <c r="AP35" s="187"/>
      <c r="AQ35" s="184">
        <v>0</v>
      </c>
      <c r="AR35" s="187"/>
      <c r="AS35" s="184">
        <v>0</v>
      </c>
      <c r="AT35" s="187"/>
      <c r="AU35" s="184">
        <v>0</v>
      </c>
      <c r="AV35" s="212"/>
      <c r="AW35" s="39">
        <f t="shared" si="1"/>
        <v>1130939.97</v>
      </c>
      <c r="AX35" s="40">
        <f t="shared" si="2"/>
        <v>26794.68</v>
      </c>
      <c r="AY35" s="41">
        <f t="shared" si="3"/>
        <v>2574780.81</v>
      </c>
      <c r="AZ35" s="42">
        <f t="shared" si="4"/>
        <v>3732515.46</v>
      </c>
      <c r="BA35" s="43"/>
      <c r="BB35" s="43"/>
      <c r="BC35" s="79">
        <f t="shared" si="5"/>
        <v>495.5</v>
      </c>
      <c r="BD35" s="90">
        <f t="shared" si="6"/>
        <v>27290.18</v>
      </c>
      <c r="BE35" s="95" t="s">
        <v>43</v>
      </c>
      <c r="BF35" s="96">
        <f t="shared" si="7"/>
        <v>2</v>
      </c>
      <c r="BG35" s="97">
        <v>159</v>
      </c>
      <c r="BH35" s="97">
        <v>1.5582</v>
      </c>
      <c r="BI35" s="98">
        <f t="shared" si="8"/>
        <v>495.5076</v>
      </c>
      <c r="BJ35" s="43"/>
      <c r="BK35" s="43"/>
    </row>
    <row r="36" spans="1:63" s="44" customFormat="1" ht="12.75">
      <c r="A36" s="38" t="s">
        <v>44</v>
      </c>
      <c r="B36" s="37">
        <f t="shared" si="9"/>
        <v>122</v>
      </c>
      <c r="C36" s="34">
        <f t="shared" si="0"/>
        <v>0</v>
      </c>
      <c r="D36" s="198">
        <v>0</v>
      </c>
      <c r="E36" s="199"/>
      <c r="F36" s="184">
        <v>0</v>
      </c>
      <c r="G36" s="187"/>
      <c r="H36" s="35">
        <v>0</v>
      </c>
      <c r="I36" s="184">
        <v>0</v>
      </c>
      <c r="J36" s="187"/>
      <c r="K36" s="184">
        <v>0</v>
      </c>
      <c r="L36" s="187"/>
      <c r="M36" s="184">
        <v>0</v>
      </c>
      <c r="N36" s="185"/>
      <c r="O36" s="186">
        <v>0</v>
      </c>
      <c r="P36" s="187"/>
      <c r="Q36" s="184"/>
      <c r="R36" s="187"/>
      <c r="S36" s="35">
        <v>0</v>
      </c>
      <c r="T36" s="184">
        <v>0</v>
      </c>
      <c r="U36" s="187"/>
      <c r="V36" s="184">
        <v>0</v>
      </c>
      <c r="W36" s="187"/>
      <c r="X36" s="184">
        <v>0</v>
      </c>
      <c r="Y36" s="185"/>
      <c r="Z36" s="186">
        <v>107</v>
      </c>
      <c r="AA36" s="187"/>
      <c r="AB36" s="184">
        <v>0</v>
      </c>
      <c r="AC36" s="187"/>
      <c r="AD36" s="184">
        <v>0</v>
      </c>
      <c r="AE36" s="187"/>
      <c r="AF36" s="35">
        <v>0</v>
      </c>
      <c r="AG36" s="184">
        <v>0</v>
      </c>
      <c r="AH36" s="187"/>
      <c r="AI36" s="184">
        <v>0</v>
      </c>
      <c r="AJ36" s="187"/>
      <c r="AK36" s="184">
        <v>0</v>
      </c>
      <c r="AL36" s="185"/>
      <c r="AM36" s="186">
        <v>15</v>
      </c>
      <c r="AN36" s="187"/>
      <c r="AO36" s="184">
        <v>0</v>
      </c>
      <c r="AP36" s="187"/>
      <c r="AQ36" s="184">
        <v>0</v>
      </c>
      <c r="AR36" s="187"/>
      <c r="AS36" s="184">
        <v>0</v>
      </c>
      <c r="AT36" s="187"/>
      <c r="AU36" s="184">
        <v>0</v>
      </c>
      <c r="AV36" s="212"/>
      <c r="AW36" s="39">
        <f>(D36*E$5+F36*G$5+H36*H$5+I36*J$5+K36*L$5+M36*N$5+O36*P$5+Q36*R$5+S36*S$5+T36*U$5+V36*W$5+X36*Y$5+Z36*AA$5+AB36*AC$5+AD36*AE$5+AF36*AF$5+AG36*AH$5+AI36*AJ$5+AK36*AL$5+AM36*AN$5+AO36*AO$5+AQ36*AR$5+AS36*AT$5+AU36*AV$5)*AW$5</f>
        <v>295043.58</v>
      </c>
      <c r="AX36" s="40">
        <f t="shared" si="2"/>
        <v>1634475.48</v>
      </c>
      <c r="AY36" s="41">
        <f t="shared" si="3"/>
        <v>0</v>
      </c>
      <c r="AZ36" s="42">
        <f t="shared" si="4"/>
        <v>1929519.06</v>
      </c>
      <c r="BA36" s="43"/>
      <c r="BB36" s="43"/>
      <c r="BC36" s="79">
        <f>(D36+F36+O36+Q36+Z36+AB36+AD36+AM36)*BC$5</f>
        <v>30225.5</v>
      </c>
      <c r="BD36" s="90">
        <f t="shared" si="6"/>
        <v>1664700.98</v>
      </c>
      <c r="BE36" s="95" t="s">
        <v>44</v>
      </c>
      <c r="BF36" s="96">
        <f t="shared" si="7"/>
        <v>122</v>
      </c>
      <c r="BG36" s="97">
        <v>159</v>
      </c>
      <c r="BH36" s="97">
        <v>1.5582</v>
      </c>
      <c r="BI36" s="98">
        <f t="shared" si="8"/>
        <v>30225.9636</v>
      </c>
      <c r="BJ36" s="43"/>
      <c r="BK36" s="43"/>
    </row>
    <row r="37" spans="1:63" s="44" customFormat="1" ht="12.75">
      <c r="A37" s="38" t="s">
        <v>45</v>
      </c>
      <c r="B37" s="37">
        <f t="shared" si="9"/>
        <v>291</v>
      </c>
      <c r="C37" s="72">
        <f t="shared" si="0"/>
        <v>3</v>
      </c>
      <c r="D37" s="198"/>
      <c r="E37" s="199"/>
      <c r="F37" s="184"/>
      <c r="G37" s="187"/>
      <c r="H37" s="35"/>
      <c r="I37" s="184"/>
      <c r="J37" s="187"/>
      <c r="K37" s="184"/>
      <c r="L37" s="187"/>
      <c r="M37" s="184">
        <v>4</v>
      </c>
      <c r="N37" s="185"/>
      <c r="O37" s="186"/>
      <c r="P37" s="187"/>
      <c r="Q37" s="184"/>
      <c r="R37" s="187"/>
      <c r="S37" s="35"/>
      <c r="T37" s="184"/>
      <c r="U37" s="187"/>
      <c r="V37" s="184"/>
      <c r="W37" s="187"/>
      <c r="X37" s="184"/>
      <c r="Y37" s="185"/>
      <c r="Z37" s="189"/>
      <c r="AA37" s="190"/>
      <c r="AB37" s="191"/>
      <c r="AC37" s="190"/>
      <c r="AD37" s="191">
        <v>3</v>
      </c>
      <c r="AE37" s="190"/>
      <c r="AF37" s="51">
        <v>33</v>
      </c>
      <c r="AG37" s="191">
        <v>5</v>
      </c>
      <c r="AH37" s="190"/>
      <c r="AI37" s="191"/>
      <c r="AJ37" s="190"/>
      <c r="AK37" s="191">
        <v>246</v>
      </c>
      <c r="AL37" s="210"/>
      <c r="AM37" s="186"/>
      <c r="AN37" s="187"/>
      <c r="AO37" s="184"/>
      <c r="AP37" s="187"/>
      <c r="AQ37" s="184"/>
      <c r="AR37" s="187"/>
      <c r="AS37" s="184"/>
      <c r="AT37" s="187"/>
      <c r="AU37" s="184"/>
      <c r="AV37" s="212"/>
      <c r="AW37" s="39">
        <f t="shared" si="1"/>
        <v>1330087.47</v>
      </c>
      <c r="AX37" s="40">
        <f t="shared" si="2"/>
        <v>40192.020000000004</v>
      </c>
      <c r="AY37" s="41">
        <f>(I37*I$5+K37*K$5+M37*M$5+T37*T$5+V37*V$5+X37*X$5+AG37*AG$5+AI37*AI$5+AK37*AK$5+AQ37*AQ$5+AS37*AS$5+AU37*AU$5)*AY$5</f>
        <v>3195197.2199999997</v>
      </c>
      <c r="AZ37" s="42">
        <f t="shared" si="4"/>
        <v>4565476.71</v>
      </c>
      <c r="BA37" s="43"/>
      <c r="BB37" s="43"/>
      <c r="BC37" s="79">
        <f t="shared" si="5"/>
        <v>743.25</v>
      </c>
      <c r="BD37" s="90">
        <f t="shared" si="6"/>
        <v>40935.270000000004</v>
      </c>
      <c r="BE37" s="95" t="s">
        <v>45</v>
      </c>
      <c r="BF37" s="96">
        <f t="shared" si="7"/>
        <v>3</v>
      </c>
      <c r="BG37" s="97">
        <v>159</v>
      </c>
      <c r="BH37" s="97">
        <v>1.5582</v>
      </c>
      <c r="BI37" s="98">
        <f t="shared" si="8"/>
        <v>743.2614</v>
      </c>
      <c r="BJ37" s="43"/>
      <c r="BK37" s="43"/>
    </row>
    <row r="38" spans="1:63" s="44" customFormat="1" ht="12.75">
      <c r="A38" s="38" t="s">
        <v>46</v>
      </c>
      <c r="B38" s="37">
        <f t="shared" si="9"/>
        <v>182</v>
      </c>
      <c r="C38" s="71">
        <f t="shared" si="0"/>
        <v>3</v>
      </c>
      <c r="D38" s="198">
        <v>0</v>
      </c>
      <c r="E38" s="199"/>
      <c r="F38" s="184">
        <v>0</v>
      </c>
      <c r="G38" s="187"/>
      <c r="H38" s="35">
        <v>1</v>
      </c>
      <c r="I38" s="184">
        <v>0</v>
      </c>
      <c r="J38" s="187"/>
      <c r="K38" s="184">
        <v>0</v>
      </c>
      <c r="L38" s="187"/>
      <c r="M38" s="184">
        <v>5</v>
      </c>
      <c r="N38" s="185"/>
      <c r="O38" s="186">
        <v>3</v>
      </c>
      <c r="P38" s="187"/>
      <c r="Q38" s="184"/>
      <c r="R38" s="187"/>
      <c r="S38" s="35">
        <v>21</v>
      </c>
      <c r="T38" s="184">
        <v>7</v>
      </c>
      <c r="U38" s="187"/>
      <c r="V38" s="184">
        <v>0</v>
      </c>
      <c r="W38" s="187"/>
      <c r="X38" s="184">
        <v>145</v>
      </c>
      <c r="Y38" s="185"/>
      <c r="Z38" s="186">
        <v>0</v>
      </c>
      <c r="AA38" s="187"/>
      <c r="AB38" s="184">
        <v>0</v>
      </c>
      <c r="AC38" s="187"/>
      <c r="AD38" s="184">
        <v>0</v>
      </c>
      <c r="AE38" s="187"/>
      <c r="AF38" s="35">
        <v>0</v>
      </c>
      <c r="AG38" s="184">
        <v>0</v>
      </c>
      <c r="AH38" s="187"/>
      <c r="AI38" s="184">
        <v>0</v>
      </c>
      <c r="AJ38" s="187"/>
      <c r="AK38" s="184">
        <v>0</v>
      </c>
      <c r="AL38" s="185"/>
      <c r="AM38" s="186">
        <v>0</v>
      </c>
      <c r="AN38" s="187"/>
      <c r="AO38" s="184">
        <v>0</v>
      </c>
      <c r="AP38" s="187"/>
      <c r="AQ38" s="184">
        <v>0</v>
      </c>
      <c r="AR38" s="187"/>
      <c r="AS38" s="184">
        <v>0</v>
      </c>
      <c r="AT38" s="187"/>
      <c r="AU38" s="184">
        <v>0</v>
      </c>
      <c r="AV38" s="212"/>
      <c r="AW38" s="39">
        <f t="shared" si="1"/>
        <v>844429.92</v>
      </c>
      <c r="AX38" s="40">
        <f t="shared" si="2"/>
        <v>40192.020000000004</v>
      </c>
      <c r="AY38" s="41">
        <f t="shared" si="3"/>
        <v>1938489.84</v>
      </c>
      <c r="AZ38" s="42">
        <f t="shared" si="4"/>
        <v>2823111.7800000003</v>
      </c>
      <c r="BA38" s="43"/>
      <c r="BB38" s="43"/>
      <c r="BC38" s="79">
        <f t="shared" si="5"/>
        <v>743.25</v>
      </c>
      <c r="BD38" s="90">
        <f t="shared" si="6"/>
        <v>40935.270000000004</v>
      </c>
      <c r="BE38" s="95" t="s">
        <v>46</v>
      </c>
      <c r="BF38" s="96">
        <f t="shared" si="7"/>
        <v>3</v>
      </c>
      <c r="BG38" s="97">
        <v>159</v>
      </c>
      <c r="BH38" s="97">
        <v>1.5582</v>
      </c>
      <c r="BI38" s="98">
        <f t="shared" si="8"/>
        <v>743.2614</v>
      </c>
      <c r="BJ38" s="43"/>
      <c r="BK38" s="43"/>
    </row>
    <row r="39" spans="1:63" s="44" customFormat="1" ht="12.75">
      <c r="A39" s="38" t="s">
        <v>47</v>
      </c>
      <c r="B39" s="37">
        <f t="shared" si="9"/>
        <v>145</v>
      </c>
      <c r="C39" s="72">
        <f t="shared" si="0"/>
        <v>3</v>
      </c>
      <c r="D39" s="198">
        <v>0</v>
      </c>
      <c r="E39" s="199"/>
      <c r="F39" s="184">
        <v>0</v>
      </c>
      <c r="G39" s="187"/>
      <c r="H39" s="35">
        <v>0</v>
      </c>
      <c r="I39" s="184">
        <v>0</v>
      </c>
      <c r="J39" s="187"/>
      <c r="K39" s="184">
        <v>0</v>
      </c>
      <c r="L39" s="187"/>
      <c r="M39" s="184">
        <v>7</v>
      </c>
      <c r="N39" s="185"/>
      <c r="O39" s="186">
        <v>0</v>
      </c>
      <c r="P39" s="187"/>
      <c r="Q39" s="184"/>
      <c r="R39" s="187"/>
      <c r="S39" s="35">
        <v>0</v>
      </c>
      <c r="T39" s="184">
        <v>0</v>
      </c>
      <c r="U39" s="187"/>
      <c r="V39" s="184">
        <v>0</v>
      </c>
      <c r="W39" s="187"/>
      <c r="X39" s="184">
        <v>0</v>
      </c>
      <c r="Y39" s="185"/>
      <c r="Z39" s="186">
        <v>0</v>
      </c>
      <c r="AA39" s="187"/>
      <c r="AB39" s="184">
        <v>1</v>
      </c>
      <c r="AC39" s="187"/>
      <c r="AD39" s="184">
        <v>3</v>
      </c>
      <c r="AE39" s="187"/>
      <c r="AF39" s="35">
        <v>12</v>
      </c>
      <c r="AG39" s="184">
        <v>4</v>
      </c>
      <c r="AH39" s="187"/>
      <c r="AI39" s="184">
        <v>0</v>
      </c>
      <c r="AJ39" s="187"/>
      <c r="AK39" s="184">
        <v>118</v>
      </c>
      <c r="AL39" s="185"/>
      <c r="AM39" s="186">
        <v>0</v>
      </c>
      <c r="AN39" s="187"/>
      <c r="AO39" s="184">
        <v>0</v>
      </c>
      <c r="AP39" s="187"/>
      <c r="AQ39" s="184">
        <v>0</v>
      </c>
      <c r="AR39" s="187"/>
      <c r="AS39" s="184">
        <v>0</v>
      </c>
      <c r="AT39" s="187"/>
      <c r="AU39" s="184">
        <v>0</v>
      </c>
      <c r="AV39" s="212"/>
      <c r="AW39" s="39">
        <f t="shared" si="1"/>
        <v>599312.3400000001</v>
      </c>
      <c r="AX39" s="40">
        <f t="shared" si="2"/>
        <v>53589.36</v>
      </c>
      <c r="AY39" s="41">
        <f t="shared" si="3"/>
        <v>1575802.89</v>
      </c>
      <c r="AZ39" s="42">
        <f t="shared" si="4"/>
        <v>2228704.59</v>
      </c>
      <c r="BA39" s="43"/>
      <c r="BB39" s="43"/>
      <c r="BC39" s="79">
        <f t="shared" si="5"/>
        <v>991</v>
      </c>
      <c r="BD39" s="90">
        <f t="shared" si="6"/>
        <v>54580.36</v>
      </c>
      <c r="BE39" s="95" t="s">
        <v>47</v>
      </c>
      <c r="BF39" s="96">
        <f t="shared" si="7"/>
        <v>4</v>
      </c>
      <c r="BG39" s="97">
        <v>159</v>
      </c>
      <c r="BH39" s="97">
        <v>1.5582</v>
      </c>
      <c r="BI39" s="98">
        <f t="shared" si="8"/>
        <v>991.0152</v>
      </c>
      <c r="BJ39" s="43"/>
      <c r="BK39" s="43"/>
    </row>
    <row r="40" spans="1:63" s="44" customFormat="1" ht="12.75">
      <c r="A40" s="38" t="s">
        <v>48</v>
      </c>
      <c r="B40" s="37">
        <f t="shared" si="9"/>
        <v>262</v>
      </c>
      <c r="C40" s="34">
        <f t="shared" si="0"/>
        <v>0</v>
      </c>
      <c r="D40" s="198">
        <v>0</v>
      </c>
      <c r="E40" s="199"/>
      <c r="F40" s="184">
        <v>0</v>
      </c>
      <c r="G40" s="187"/>
      <c r="H40" s="35">
        <v>0</v>
      </c>
      <c r="I40" s="184">
        <v>0</v>
      </c>
      <c r="J40" s="187"/>
      <c r="K40" s="184">
        <v>0</v>
      </c>
      <c r="L40" s="187"/>
      <c r="M40" s="184">
        <v>2</v>
      </c>
      <c r="N40" s="185"/>
      <c r="O40" s="186">
        <v>0</v>
      </c>
      <c r="P40" s="187"/>
      <c r="Q40" s="184"/>
      <c r="R40" s="187"/>
      <c r="S40" s="35">
        <v>0</v>
      </c>
      <c r="T40" s="184">
        <v>0</v>
      </c>
      <c r="U40" s="187"/>
      <c r="V40" s="184">
        <v>0</v>
      </c>
      <c r="W40" s="187"/>
      <c r="X40" s="184">
        <v>0</v>
      </c>
      <c r="Y40" s="185"/>
      <c r="Z40" s="186">
        <v>0</v>
      </c>
      <c r="AA40" s="187"/>
      <c r="AB40" s="184">
        <v>2</v>
      </c>
      <c r="AC40" s="187"/>
      <c r="AD40" s="184">
        <v>0</v>
      </c>
      <c r="AE40" s="187"/>
      <c r="AF40" s="35">
        <v>14</v>
      </c>
      <c r="AG40" s="184">
        <v>5</v>
      </c>
      <c r="AH40" s="187"/>
      <c r="AI40" s="184">
        <v>0</v>
      </c>
      <c r="AJ40" s="187"/>
      <c r="AK40" s="184">
        <v>239</v>
      </c>
      <c r="AL40" s="185"/>
      <c r="AM40" s="186">
        <v>0</v>
      </c>
      <c r="AN40" s="187"/>
      <c r="AO40" s="184">
        <v>0</v>
      </c>
      <c r="AP40" s="187"/>
      <c r="AQ40" s="184">
        <v>0</v>
      </c>
      <c r="AR40" s="187"/>
      <c r="AS40" s="184">
        <v>0</v>
      </c>
      <c r="AT40" s="187"/>
      <c r="AU40" s="184">
        <v>0</v>
      </c>
      <c r="AV40" s="212"/>
      <c r="AW40" s="39">
        <f t="shared" si="1"/>
        <v>1002731.9099999999</v>
      </c>
      <c r="AX40" s="40">
        <f t="shared" si="2"/>
        <v>26794.68</v>
      </c>
      <c r="AY40" s="41">
        <f t="shared" si="3"/>
        <v>3095744.3099999996</v>
      </c>
      <c r="AZ40" s="42">
        <f t="shared" si="4"/>
        <v>4125270.8999999994</v>
      </c>
      <c r="BA40" s="43"/>
      <c r="BB40" s="43"/>
      <c r="BC40" s="79">
        <f t="shared" si="5"/>
        <v>495.5</v>
      </c>
      <c r="BD40" s="90">
        <f t="shared" si="6"/>
        <v>27290.18</v>
      </c>
      <c r="BE40" s="95" t="s">
        <v>48</v>
      </c>
      <c r="BF40" s="96">
        <f t="shared" si="7"/>
        <v>2</v>
      </c>
      <c r="BG40" s="97">
        <v>159</v>
      </c>
      <c r="BH40" s="97">
        <v>1.5582</v>
      </c>
      <c r="BI40" s="98">
        <f t="shared" si="8"/>
        <v>495.5076</v>
      </c>
      <c r="BJ40" s="43"/>
      <c r="BK40" s="43"/>
    </row>
    <row r="41" spans="1:63" s="44" customFormat="1" ht="12.75">
      <c r="A41" s="38" t="s">
        <v>49</v>
      </c>
      <c r="B41" s="37">
        <f t="shared" si="9"/>
        <v>295</v>
      </c>
      <c r="C41" s="71">
        <f t="shared" si="0"/>
        <v>1</v>
      </c>
      <c r="D41" s="198">
        <v>0</v>
      </c>
      <c r="E41" s="199"/>
      <c r="F41" s="184">
        <v>0</v>
      </c>
      <c r="G41" s="187"/>
      <c r="H41" s="35">
        <v>0</v>
      </c>
      <c r="I41" s="184">
        <v>0</v>
      </c>
      <c r="J41" s="187"/>
      <c r="K41" s="184">
        <v>0</v>
      </c>
      <c r="L41" s="187"/>
      <c r="M41" s="184">
        <v>2</v>
      </c>
      <c r="N41" s="185"/>
      <c r="O41" s="186">
        <v>0</v>
      </c>
      <c r="P41" s="187"/>
      <c r="Q41" s="184"/>
      <c r="R41" s="187"/>
      <c r="S41" s="35">
        <v>0</v>
      </c>
      <c r="T41" s="184">
        <v>0</v>
      </c>
      <c r="U41" s="187"/>
      <c r="V41" s="184">
        <v>0</v>
      </c>
      <c r="W41" s="187"/>
      <c r="X41" s="184">
        <v>0</v>
      </c>
      <c r="Y41" s="185"/>
      <c r="Z41" s="186">
        <v>0</v>
      </c>
      <c r="AA41" s="187"/>
      <c r="AB41" s="184">
        <v>0</v>
      </c>
      <c r="AC41" s="187"/>
      <c r="AD41" s="184">
        <v>1</v>
      </c>
      <c r="AE41" s="187"/>
      <c r="AF41" s="35">
        <v>37</v>
      </c>
      <c r="AG41" s="184">
        <v>10</v>
      </c>
      <c r="AH41" s="187"/>
      <c r="AI41" s="184">
        <v>1</v>
      </c>
      <c r="AJ41" s="187"/>
      <c r="AK41" s="184">
        <v>244</v>
      </c>
      <c r="AL41" s="185"/>
      <c r="AM41" s="186">
        <v>0</v>
      </c>
      <c r="AN41" s="187"/>
      <c r="AO41" s="184">
        <v>0</v>
      </c>
      <c r="AP41" s="187"/>
      <c r="AQ41" s="184">
        <v>0</v>
      </c>
      <c r="AR41" s="187"/>
      <c r="AS41" s="184">
        <v>0</v>
      </c>
      <c r="AT41" s="187"/>
      <c r="AU41" s="184">
        <v>0</v>
      </c>
      <c r="AV41" s="212"/>
      <c r="AW41" s="39">
        <f t="shared" si="1"/>
        <v>1417435.7100000002</v>
      </c>
      <c r="AX41" s="40">
        <f t="shared" si="2"/>
        <v>13397.34</v>
      </c>
      <c r="AY41" s="41">
        <f t="shared" si="3"/>
        <v>3216358.53</v>
      </c>
      <c r="AZ41" s="42">
        <f t="shared" si="4"/>
        <v>4647191.58</v>
      </c>
      <c r="BA41" s="43"/>
      <c r="BB41" s="43"/>
      <c r="BC41" s="79">
        <f t="shared" si="5"/>
        <v>247.75</v>
      </c>
      <c r="BD41" s="90">
        <f t="shared" si="6"/>
        <v>13645.09</v>
      </c>
      <c r="BE41" s="95" t="s">
        <v>49</v>
      </c>
      <c r="BF41" s="96">
        <f t="shared" si="7"/>
        <v>1</v>
      </c>
      <c r="BG41" s="97">
        <v>159</v>
      </c>
      <c r="BH41" s="97">
        <v>1.5582</v>
      </c>
      <c r="BI41" s="98">
        <f t="shared" si="8"/>
        <v>247.7538</v>
      </c>
      <c r="BJ41" s="43"/>
      <c r="BK41" s="43"/>
    </row>
    <row r="42" spans="1:63" s="44" customFormat="1" ht="12.75">
      <c r="A42" s="38" t="s">
        <v>50</v>
      </c>
      <c r="B42" s="37">
        <f t="shared" si="9"/>
        <v>171</v>
      </c>
      <c r="C42" s="34">
        <f t="shared" si="0"/>
        <v>0</v>
      </c>
      <c r="D42" s="198"/>
      <c r="E42" s="199"/>
      <c r="F42" s="184"/>
      <c r="G42" s="187"/>
      <c r="H42" s="35"/>
      <c r="I42" s="184">
        <v>1</v>
      </c>
      <c r="J42" s="187"/>
      <c r="K42" s="184"/>
      <c r="L42" s="187"/>
      <c r="M42" s="184"/>
      <c r="N42" s="185"/>
      <c r="O42" s="186"/>
      <c r="P42" s="187"/>
      <c r="Q42" s="184"/>
      <c r="R42" s="187"/>
      <c r="S42" s="35"/>
      <c r="T42" s="184"/>
      <c r="U42" s="187"/>
      <c r="V42" s="184"/>
      <c r="W42" s="187"/>
      <c r="X42" s="184"/>
      <c r="Y42" s="185"/>
      <c r="Z42" s="189"/>
      <c r="AA42" s="190"/>
      <c r="AB42" s="191">
        <v>1</v>
      </c>
      <c r="AC42" s="190"/>
      <c r="AD42" s="191"/>
      <c r="AE42" s="190"/>
      <c r="AF42" s="51">
        <v>18</v>
      </c>
      <c r="AG42" s="191">
        <v>4</v>
      </c>
      <c r="AH42" s="190"/>
      <c r="AI42" s="191"/>
      <c r="AJ42" s="190"/>
      <c r="AK42" s="191">
        <v>147</v>
      </c>
      <c r="AL42" s="210"/>
      <c r="AM42" s="186"/>
      <c r="AN42" s="187"/>
      <c r="AO42" s="184"/>
      <c r="AP42" s="187"/>
      <c r="AQ42" s="184"/>
      <c r="AR42" s="187"/>
      <c r="AS42" s="184"/>
      <c r="AT42" s="187"/>
      <c r="AU42" s="184"/>
      <c r="AV42" s="212"/>
      <c r="AW42" s="39">
        <f t="shared" si="1"/>
        <v>770673</v>
      </c>
      <c r="AX42" s="40">
        <f t="shared" si="2"/>
        <v>13397.34</v>
      </c>
      <c r="AY42" s="41">
        <f t="shared" si="3"/>
        <v>1911194.3099999998</v>
      </c>
      <c r="AZ42" s="42">
        <f t="shared" si="4"/>
        <v>2695264.65</v>
      </c>
      <c r="BA42" s="43"/>
      <c r="BB42" s="43"/>
      <c r="BC42" s="79">
        <f t="shared" si="5"/>
        <v>247.75</v>
      </c>
      <c r="BD42" s="90">
        <f t="shared" si="6"/>
        <v>13645.09</v>
      </c>
      <c r="BE42" s="95" t="s">
        <v>50</v>
      </c>
      <c r="BF42" s="96">
        <f t="shared" si="7"/>
        <v>1</v>
      </c>
      <c r="BG42" s="97">
        <v>159</v>
      </c>
      <c r="BH42" s="97">
        <v>1.5582</v>
      </c>
      <c r="BI42" s="98">
        <f t="shared" si="8"/>
        <v>247.7538</v>
      </c>
      <c r="BJ42" s="43"/>
      <c r="BK42" s="43"/>
    </row>
    <row r="43" spans="1:63" s="44" customFormat="1" ht="12.75">
      <c r="A43" s="38" t="s">
        <v>51</v>
      </c>
      <c r="B43" s="37">
        <f t="shared" si="9"/>
        <v>320</v>
      </c>
      <c r="C43" s="71">
        <f t="shared" si="0"/>
        <v>3</v>
      </c>
      <c r="D43" s="198"/>
      <c r="E43" s="199"/>
      <c r="F43" s="184"/>
      <c r="G43" s="187"/>
      <c r="H43" s="35"/>
      <c r="I43" s="184"/>
      <c r="J43" s="187"/>
      <c r="K43" s="184"/>
      <c r="L43" s="187"/>
      <c r="M43" s="184">
        <v>8</v>
      </c>
      <c r="N43" s="185"/>
      <c r="O43" s="186"/>
      <c r="P43" s="187"/>
      <c r="Q43" s="184"/>
      <c r="R43" s="187"/>
      <c r="S43" s="35"/>
      <c r="T43" s="184"/>
      <c r="U43" s="187"/>
      <c r="V43" s="184"/>
      <c r="W43" s="187"/>
      <c r="X43" s="184"/>
      <c r="Y43" s="185"/>
      <c r="Z43" s="189"/>
      <c r="AA43" s="190"/>
      <c r="AB43" s="191">
        <v>1</v>
      </c>
      <c r="AC43" s="190"/>
      <c r="AD43" s="191">
        <v>3</v>
      </c>
      <c r="AE43" s="190"/>
      <c r="AF43" s="51">
        <v>34</v>
      </c>
      <c r="AG43" s="191">
        <v>5</v>
      </c>
      <c r="AH43" s="190"/>
      <c r="AI43" s="191">
        <v>4</v>
      </c>
      <c r="AJ43" s="190"/>
      <c r="AK43" s="191">
        <v>265</v>
      </c>
      <c r="AL43" s="210"/>
      <c r="AM43" s="186"/>
      <c r="AN43" s="187"/>
      <c r="AO43" s="184"/>
      <c r="AP43" s="187"/>
      <c r="AQ43" s="184"/>
      <c r="AR43" s="187"/>
      <c r="AS43" s="184"/>
      <c r="AT43" s="187"/>
      <c r="AU43" s="184"/>
      <c r="AV43" s="185"/>
      <c r="AW43" s="39">
        <f t="shared" si="1"/>
        <v>1450669.89</v>
      </c>
      <c r="AX43" s="40">
        <f t="shared" si="2"/>
        <v>53589.36</v>
      </c>
      <c r="AY43" s="41">
        <f t="shared" si="3"/>
        <v>3482979.27</v>
      </c>
      <c r="AZ43" s="42">
        <f t="shared" si="4"/>
        <v>4987238.52</v>
      </c>
      <c r="BA43" s="43"/>
      <c r="BB43" s="43"/>
      <c r="BC43" s="79">
        <f t="shared" si="5"/>
        <v>991</v>
      </c>
      <c r="BD43" s="90">
        <f t="shared" si="6"/>
        <v>54580.36</v>
      </c>
      <c r="BE43" s="95" t="s">
        <v>51</v>
      </c>
      <c r="BF43" s="96">
        <f t="shared" si="7"/>
        <v>4</v>
      </c>
      <c r="BG43" s="97">
        <v>159</v>
      </c>
      <c r="BH43" s="97">
        <v>1.5582</v>
      </c>
      <c r="BI43" s="98">
        <f t="shared" si="8"/>
        <v>991.0152</v>
      </c>
      <c r="BJ43" s="43"/>
      <c r="BK43" s="43"/>
    </row>
    <row r="44" spans="1:63" s="44" customFormat="1" ht="12.75">
      <c r="A44" s="38" t="s">
        <v>52</v>
      </c>
      <c r="B44" s="37">
        <f t="shared" si="9"/>
        <v>289</v>
      </c>
      <c r="C44" s="72">
        <f t="shared" si="0"/>
        <v>2</v>
      </c>
      <c r="D44" s="198">
        <v>1</v>
      </c>
      <c r="E44" s="199"/>
      <c r="F44" s="184">
        <v>1</v>
      </c>
      <c r="G44" s="187"/>
      <c r="H44" s="35"/>
      <c r="I44" s="184"/>
      <c r="J44" s="187"/>
      <c r="K44" s="184"/>
      <c r="L44" s="187"/>
      <c r="M44" s="184">
        <v>11</v>
      </c>
      <c r="N44" s="185"/>
      <c r="O44" s="186"/>
      <c r="P44" s="187"/>
      <c r="Q44" s="184"/>
      <c r="R44" s="187"/>
      <c r="S44" s="35"/>
      <c r="T44" s="184"/>
      <c r="U44" s="187"/>
      <c r="V44" s="184"/>
      <c r="W44" s="187"/>
      <c r="X44" s="184"/>
      <c r="Y44" s="185"/>
      <c r="Z44" s="186">
        <v>0</v>
      </c>
      <c r="AA44" s="187"/>
      <c r="AB44" s="184">
        <v>0</v>
      </c>
      <c r="AC44" s="187"/>
      <c r="AD44" s="184">
        <v>1</v>
      </c>
      <c r="AE44" s="187"/>
      <c r="AF44" s="35">
        <v>26</v>
      </c>
      <c r="AG44" s="184">
        <v>9</v>
      </c>
      <c r="AH44" s="187"/>
      <c r="AI44" s="184">
        <v>0</v>
      </c>
      <c r="AJ44" s="187"/>
      <c r="AK44" s="184">
        <v>240</v>
      </c>
      <c r="AL44" s="185"/>
      <c r="AM44" s="186"/>
      <c r="AN44" s="187"/>
      <c r="AO44" s="184"/>
      <c r="AP44" s="187"/>
      <c r="AQ44" s="184"/>
      <c r="AR44" s="187"/>
      <c r="AS44" s="184"/>
      <c r="AT44" s="187"/>
      <c r="AU44" s="184"/>
      <c r="AV44" s="212"/>
      <c r="AW44" s="39">
        <f t="shared" si="1"/>
        <v>1229578.8</v>
      </c>
      <c r="AX44" s="40">
        <f t="shared" si="2"/>
        <v>24562.320000000003</v>
      </c>
      <c r="AY44" s="41">
        <f t="shared" si="3"/>
        <v>3196677.51</v>
      </c>
      <c r="AZ44" s="42">
        <f t="shared" si="4"/>
        <v>4450818.63</v>
      </c>
      <c r="BA44" s="43"/>
      <c r="BB44" s="43"/>
      <c r="BC44" s="79">
        <f t="shared" si="5"/>
        <v>743.25</v>
      </c>
      <c r="BD44" s="90">
        <f t="shared" si="6"/>
        <v>25305.570000000003</v>
      </c>
      <c r="BE44" s="95" t="s">
        <v>52</v>
      </c>
      <c r="BF44" s="96">
        <f t="shared" si="7"/>
        <v>3</v>
      </c>
      <c r="BG44" s="97">
        <v>159</v>
      </c>
      <c r="BH44" s="97">
        <v>1.5582</v>
      </c>
      <c r="BI44" s="98">
        <f t="shared" si="8"/>
        <v>743.2614</v>
      </c>
      <c r="BJ44" s="43"/>
      <c r="BK44" s="43"/>
    </row>
    <row r="45" spans="1:63" s="44" customFormat="1" ht="12.75">
      <c r="A45" s="38" t="s">
        <v>53</v>
      </c>
      <c r="B45" s="37">
        <f t="shared" si="9"/>
        <v>139</v>
      </c>
      <c r="C45" s="71">
        <f t="shared" si="0"/>
        <v>1</v>
      </c>
      <c r="D45" s="198">
        <v>0</v>
      </c>
      <c r="E45" s="199"/>
      <c r="F45" s="184">
        <v>0</v>
      </c>
      <c r="G45" s="187"/>
      <c r="H45" s="35">
        <v>0</v>
      </c>
      <c r="I45" s="184">
        <v>0</v>
      </c>
      <c r="J45" s="187"/>
      <c r="K45" s="184">
        <v>0</v>
      </c>
      <c r="L45" s="187"/>
      <c r="M45" s="184">
        <v>4</v>
      </c>
      <c r="N45" s="185"/>
      <c r="O45" s="186">
        <v>0</v>
      </c>
      <c r="P45" s="187"/>
      <c r="Q45" s="184"/>
      <c r="R45" s="187"/>
      <c r="S45" s="35">
        <v>0</v>
      </c>
      <c r="T45" s="184"/>
      <c r="U45" s="187">
        <v>0</v>
      </c>
      <c r="V45" s="184"/>
      <c r="W45" s="187">
        <v>0</v>
      </c>
      <c r="X45" s="184">
        <v>0</v>
      </c>
      <c r="Y45" s="185"/>
      <c r="Z45" s="184">
        <v>0</v>
      </c>
      <c r="AA45" s="187"/>
      <c r="AB45" s="184">
        <v>0</v>
      </c>
      <c r="AC45" s="187"/>
      <c r="AD45" s="184">
        <v>1</v>
      </c>
      <c r="AE45" s="187"/>
      <c r="AF45" s="35">
        <v>22</v>
      </c>
      <c r="AG45" s="184">
        <v>10</v>
      </c>
      <c r="AH45" s="187"/>
      <c r="AI45" s="184">
        <v>0</v>
      </c>
      <c r="AJ45" s="187"/>
      <c r="AK45" s="184">
        <v>102</v>
      </c>
      <c r="AL45" s="185"/>
      <c r="AM45" s="186">
        <v>0</v>
      </c>
      <c r="AN45" s="187"/>
      <c r="AO45" s="184">
        <v>0</v>
      </c>
      <c r="AP45" s="187"/>
      <c r="AQ45" s="184">
        <v>0</v>
      </c>
      <c r="AR45" s="187"/>
      <c r="AS45" s="184">
        <v>0</v>
      </c>
      <c r="AT45" s="187"/>
      <c r="AU45" s="184">
        <v>0</v>
      </c>
      <c r="AV45" s="187"/>
      <c r="AW45" s="39">
        <f t="shared" si="1"/>
        <v>730352.19</v>
      </c>
      <c r="AX45" s="40">
        <f t="shared" si="2"/>
        <v>13397.34</v>
      </c>
      <c r="AY45" s="41">
        <f t="shared" si="3"/>
        <v>1417736.22</v>
      </c>
      <c r="AZ45" s="42">
        <f t="shared" si="4"/>
        <v>2161485.75</v>
      </c>
      <c r="BA45" s="43"/>
      <c r="BB45" s="43"/>
      <c r="BC45" s="79">
        <f t="shared" si="5"/>
        <v>247.75</v>
      </c>
      <c r="BD45" s="90">
        <f t="shared" si="6"/>
        <v>13645.09</v>
      </c>
      <c r="BE45" s="95" t="s">
        <v>53</v>
      </c>
      <c r="BF45" s="96">
        <f t="shared" si="7"/>
        <v>1</v>
      </c>
      <c r="BG45" s="97">
        <v>159</v>
      </c>
      <c r="BH45" s="97">
        <v>1.5582</v>
      </c>
      <c r="BI45" s="98">
        <f t="shared" si="8"/>
        <v>247.7538</v>
      </c>
      <c r="BJ45" s="43"/>
      <c r="BK45" s="43"/>
    </row>
    <row r="46" spans="1:63" s="44" customFormat="1" ht="12.75">
      <c r="A46" s="38" t="s">
        <v>54</v>
      </c>
      <c r="B46" s="37">
        <f t="shared" si="9"/>
        <v>232</v>
      </c>
      <c r="C46" s="71">
        <f t="shared" si="0"/>
        <v>3</v>
      </c>
      <c r="D46" s="198"/>
      <c r="E46" s="199"/>
      <c r="F46" s="184"/>
      <c r="G46" s="187"/>
      <c r="H46" s="45"/>
      <c r="I46" s="184">
        <v>3</v>
      </c>
      <c r="J46" s="187"/>
      <c r="K46" s="184"/>
      <c r="L46" s="187"/>
      <c r="M46" s="184">
        <v>6</v>
      </c>
      <c r="N46" s="185"/>
      <c r="O46" s="186">
        <v>3</v>
      </c>
      <c r="P46" s="187"/>
      <c r="Q46" s="184"/>
      <c r="R46" s="187"/>
      <c r="S46" s="45">
        <v>5</v>
      </c>
      <c r="T46" s="184">
        <v>3</v>
      </c>
      <c r="U46" s="187"/>
      <c r="V46" s="184">
        <v>2</v>
      </c>
      <c r="W46" s="187"/>
      <c r="X46" s="184">
        <v>37</v>
      </c>
      <c r="Y46" s="185"/>
      <c r="Z46" s="186"/>
      <c r="AA46" s="187"/>
      <c r="AB46" s="184"/>
      <c r="AC46" s="187"/>
      <c r="AD46" s="184"/>
      <c r="AE46" s="187"/>
      <c r="AF46" s="45">
        <v>25</v>
      </c>
      <c r="AG46" s="184">
        <v>6</v>
      </c>
      <c r="AH46" s="187"/>
      <c r="AI46" s="184"/>
      <c r="AJ46" s="187"/>
      <c r="AK46" s="184">
        <v>142</v>
      </c>
      <c r="AL46" s="185"/>
      <c r="AM46" s="186"/>
      <c r="AN46" s="187"/>
      <c r="AO46" s="184"/>
      <c r="AP46" s="187"/>
      <c r="AQ46" s="184"/>
      <c r="AR46" s="187"/>
      <c r="AS46" s="184"/>
      <c r="AT46" s="187"/>
      <c r="AU46" s="184"/>
      <c r="AV46" s="212"/>
      <c r="AW46" s="39">
        <f t="shared" si="1"/>
        <v>1124875.7100000002</v>
      </c>
      <c r="AX46" s="40">
        <f t="shared" si="2"/>
        <v>40192.020000000004</v>
      </c>
      <c r="AY46" s="41">
        <f t="shared" si="3"/>
        <v>2421158.19</v>
      </c>
      <c r="AZ46" s="42">
        <f t="shared" si="4"/>
        <v>3586225.92</v>
      </c>
      <c r="BA46" s="43"/>
      <c r="BB46" s="43"/>
      <c r="BC46" s="79">
        <f t="shared" si="5"/>
        <v>743.25</v>
      </c>
      <c r="BD46" s="90">
        <f t="shared" si="6"/>
        <v>40935.270000000004</v>
      </c>
      <c r="BE46" s="95" t="s">
        <v>54</v>
      </c>
      <c r="BF46" s="96">
        <f t="shared" si="7"/>
        <v>3</v>
      </c>
      <c r="BG46" s="97">
        <v>159</v>
      </c>
      <c r="BH46" s="97">
        <v>1.5582</v>
      </c>
      <c r="BI46" s="98">
        <f t="shared" si="8"/>
        <v>743.2614</v>
      </c>
      <c r="BJ46" s="43"/>
      <c r="BK46" s="43"/>
    </row>
    <row r="47" spans="1:63" s="44" customFormat="1" ht="12.75">
      <c r="A47" s="38" t="s">
        <v>55</v>
      </c>
      <c r="B47" s="37">
        <f t="shared" si="9"/>
        <v>285</v>
      </c>
      <c r="C47" s="34">
        <f t="shared" si="0"/>
        <v>0</v>
      </c>
      <c r="D47" s="198"/>
      <c r="E47" s="199"/>
      <c r="F47" s="184"/>
      <c r="G47" s="187"/>
      <c r="H47" s="35"/>
      <c r="I47" s="184"/>
      <c r="J47" s="187"/>
      <c r="K47" s="184"/>
      <c r="L47" s="187"/>
      <c r="M47" s="184">
        <v>3</v>
      </c>
      <c r="N47" s="185"/>
      <c r="O47" s="186"/>
      <c r="P47" s="187"/>
      <c r="Q47" s="184"/>
      <c r="R47" s="187"/>
      <c r="S47" s="35"/>
      <c r="T47" s="184"/>
      <c r="U47" s="187"/>
      <c r="V47" s="184"/>
      <c r="W47" s="187"/>
      <c r="X47" s="184"/>
      <c r="Y47" s="185"/>
      <c r="Z47" s="186"/>
      <c r="AA47" s="187"/>
      <c r="AB47" s="184"/>
      <c r="AC47" s="187"/>
      <c r="AD47" s="184"/>
      <c r="AE47" s="187"/>
      <c r="AF47" s="35">
        <v>22</v>
      </c>
      <c r="AG47" s="184">
        <v>7</v>
      </c>
      <c r="AH47" s="187"/>
      <c r="AI47" s="184">
        <v>0</v>
      </c>
      <c r="AJ47" s="187"/>
      <c r="AK47" s="184">
        <v>253</v>
      </c>
      <c r="AL47" s="185"/>
      <c r="AM47" s="186"/>
      <c r="AN47" s="187"/>
      <c r="AO47" s="184"/>
      <c r="AP47" s="187"/>
      <c r="AQ47" s="184"/>
      <c r="AR47" s="187"/>
      <c r="AS47" s="184"/>
      <c r="AT47" s="187"/>
      <c r="AU47" s="184"/>
      <c r="AV47" s="212"/>
      <c r="AW47" s="39">
        <f t="shared" si="1"/>
        <v>1180713.33</v>
      </c>
      <c r="AX47" s="40">
        <f t="shared" si="2"/>
        <v>0</v>
      </c>
      <c r="AY47" s="41">
        <f t="shared" si="3"/>
        <v>3299094.18</v>
      </c>
      <c r="AZ47" s="42">
        <f t="shared" si="4"/>
        <v>4479807.51</v>
      </c>
      <c r="BA47" s="43"/>
      <c r="BB47" s="43"/>
      <c r="BC47" s="79">
        <f t="shared" si="5"/>
        <v>0</v>
      </c>
      <c r="BD47" s="90">
        <f t="shared" si="6"/>
        <v>0</v>
      </c>
      <c r="BE47" s="95" t="s">
        <v>55</v>
      </c>
      <c r="BF47" s="96">
        <f t="shared" si="7"/>
        <v>0</v>
      </c>
      <c r="BG47" s="97">
        <v>159</v>
      </c>
      <c r="BH47" s="97">
        <v>1.5582</v>
      </c>
      <c r="BI47" s="98">
        <f t="shared" si="8"/>
        <v>0</v>
      </c>
      <c r="BJ47" s="43"/>
      <c r="BK47" s="43"/>
    </row>
    <row r="48" spans="1:63" s="44" customFormat="1" ht="12.75">
      <c r="A48" s="38" t="s">
        <v>56</v>
      </c>
      <c r="B48" s="37">
        <f t="shared" si="9"/>
        <v>204</v>
      </c>
      <c r="C48" s="72">
        <f t="shared" si="0"/>
        <v>3</v>
      </c>
      <c r="D48" s="198">
        <v>0</v>
      </c>
      <c r="E48" s="199"/>
      <c r="F48" s="184">
        <v>0</v>
      </c>
      <c r="G48" s="187"/>
      <c r="H48" s="35">
        <v>0</v>
      </c>
      <c r="I48" s="184">
        <v>0</v>
      </c>
      <c r="J48" s="187"/>
      <c r="K48" s="184">
        <v>0</v>
      </c>
      <c r="L48" s="187"/>
      <c r="M48" s="184">
        <v>5</v>
      </c>
      <c r="N48" s="185"/>
      <c r="O48" s="186">
        <v>3</v>
      </c>
      <c r="P48" s="187"/>
      <c r="Q48" s="184">
        <v>2</v>
      </c>
      <c r="R48" s="187"/>
      <c r="S48" s="35">
        <v>20</v>
      </c>
      <c r="T48" s="184">
        <v>13</v>
      </c>
      <c r="U48" s="187"/>
      <c r="V48" s="184">
        <v>0</v>
      </c>
      <c r="W48" s="187"/>
      <c r="X48" s="184">
        <v>113</v>
      </c>
      <c r="Y48" s="185"/>
      <c r="Z48" s="186">
        <v>0</v>
      </c>
      <c r="AA48" s="187"/>
      <c r="AB48" s="184">
        <v>0</v>
      </c>
      <c r="AC48" s="187"/>
      <c r="AD48" s="184">
        <v>0</v>
      </c>
      <c r="AE48" s="187"/>
      <c r="AF48" s="35">
        <v>0</v>
      </c>
      <c r="AG48" s="184">
        <v>0</v>
      </c>
      <c r="AH48" s="187"/>
      <c r="AI48" s="184">
        <v>0</v>
      </c>
      <c r="AJ48" s="187"/>
      <c r="AK48" s="184">
        <v>48</v>
      </c>
      <c r="AL48" s="185"/>
      <c r="AM48" s="186">
        <v>0</v>
      </c>
      <c r="AN48" s="187"/>
      <c r="AO48" s="184">
        <v>0</v>
      </c>
      <c r="AP48" s="187"/>
      <c r="AQ48" s="184">
        <v>0</v>
      </c>
      <c r="AR48" s="187"/>
      <c r="AS48" s="184">
        <v>0</v>
      </c>
      <c r="AT48" s="187"/>
      <c r="AU48" s="184">
        <v>0</v>
      </c>
      <c r="AV48" s="212"/>
      <c r="AW48" s="39">
        <f t="shared" si="1"/>
        <v>910726.56</v>
      </c>
      <c r="AX48" s="40">
        <f t="shared" si="2"/>
        <v>66986.70000000001</v>
      </c>
      <c r="AY48" s="41">
        <f t="shared" si="3"/>
        <v>2202569.76</v>
      </c>
      <c r="AZ48" s="42">
        <f t="shared" si="4"/>
        <v>3180283.0199999996</v>
      </c>
      <c r="BA48" s="43"/>
      <c r="BB48" s="43"/>
      <c r="BC48" s="79">
        <f t="shared" si="5"/>
        <v>1238.75</v>
      </c>
      <c r="BD48" s="90">
        <f t="shared" si="6"/>
        <v>68225.45000000001</v>
      </c>
      <c r="BE48" s="95" t="s">
        <v>56</v>
      </c>
      <c r="BF48" s="96">
        <f t="shared" si="7"/>
        <v>5</v>
      </c>
      <c r="BG48" s="97">
        <v>159</v>
      </c>
      <c r="BH48" s="97">
        <v>1.5582</v>
      </c>
      <c r="BI48" s="98">
        <f t="shared" si="8"/>
        <v>1238.769</v>
      </c>
      <c r="BJ48" s="43"/>
      <c r="BK48" s="43"/>
    </row>
    <row r="49" spans="1:63" s="44" customFormat="1" ht="12.75">
      <c r="A49" s="38" t="s">
        <v>57</v>
      </c>
      <c r="B49" s="37">
        <f t="shared" si="9"/>
        <v>323</v>
      </c>
      <c r="C49" s="72">
        <f t="shared" si="0"/>
        <v>3</v>
      </c>
      <c r="D49" s="198">
        <v>0</v>
      </c>
      <c r="E49" s="199"/>
      <c r="F49" s="184">
        <v>0</v>
      </c>
      <c r="G49" s="187"/>
      <c r="H49" s="35">
        <v>0</v>
      </c>
      <c r="I49" s="184">
        <v>0</v>
      </c>
      <c r="J49" s="187"/>
      <c r="K49" s="184">
        <v>0</v>
      </c>
      <c r="L49" s="187"/>
      <c r="M49" s="184">
        <v>10</v>
      </c>
      <c r="N49" s="185"/>
      <c r="O49" s="186">
        <v>0</v>
      </c>
      <c r="P49" s="187"/>
      <c r="Q49" s="184"/>
      <c r="R49" s="187"/>
      <c r="S49" s="35">
        <v>0</v>
      </c>
      <c r="T49" s="184"/>
      <c r="U49" s="187">
        <v>0</v>
      </c>
      <c r="V49" s="184"/>
      <c r="W49" s="187">
        <v>0</v>
      </c>
      <c r="X49" s="184">
        <v>0</v>
      </c>
      <c r="Y49" s="185"/>
      <c r="Z49" s="184">
        <v>0</v>
      </c>
      <c r="AA49" s="187"/>
      <c r="AB49" s="184">
        <v>4</v>
      </c>
      <c r="AC49" s="187"/>
      <c r="AD49" s="184">
        <v>3</v>
      </c>
      <c r="AE49" s="187"/>
      <c r="AF49" s="35">
        <v>27</v>
      </c>
      <c r="AG49" s="184">
        <v>5</v>
      </c>
      <c r="AH49" s="187"/>
      <c r="AI49" s="184">
        <v>2</v>
      </c>
      <c r="AJ49" s="187"/>
      <c r="AK49" s="184">
        <v>272</v>
      </c>
      <c r="AL49" s="185"/>
      <c r="AM49" s="186">
        <v>0</v>
      </c>
      <c r="AN49" s="187"/>
      <c r="AO49" s="184">
        <v>0</v>
      </c>
      <c r="AP49" s="187"/>
      <c r="AQ49" s="184">
        <v>0</v>
      </c>
      <c r="AR49" s="187"/>
      <c r="AS49" s="184">
        <v>0</v>
      </c>
      <c r="AT49" s="187"/>
      <c r="AU49" s="184">
        <v>0</v>
      </c>
      <c r="AV49" s="187"/>
      <c r="AW49" s="39">
        <f t="shared" si="1"/>
        <v>1352716.3499999999</v>
      </c>
      <c r="AX49" s="40">
        <f t="shared" si="2"/>
        <v>93781.38</v>
      </c>
      <c r="AY49" s="41">
        <f t="shared" si="3"/>
        <v>3569734.4399999995</v>
      </c>
      <c r="AZ49" s="42">
        <f t="shared" si="4"/>
        <v>5016232.17</v>
      </c>
      <c r="BA49" s="43"/>
      <c r="BB49" s="43"/>
      <c r="BC49" s="79">
        <f t="shared" si="5"/>
        <v>1734.25</v>
      </c>
      <c r="BD49" s="90">
        <f t="shared" si="6"/>
        <v>95515.63</v>
      </c>
      <c r="BE49" s="95" t="s">
        <v>57</v>
      </c>
      <c r="BF49" s="96">
        <f t="shared" si="7"/>
        <v>7</v>
      </c>
      <c r="BG49" s="97">
        <v>159</v>
      </c>
      <c r="BH49" s="97">
        <v>1.5582</v>
      </c>
      <c r="BI49" s="98">
        <f t="shared" si="8"/>
        <v>1734.2766000000001</v>
      </c>
      <c r="BJ49" s="43"/>
      <c r="BK49" s="43"/>
    </row>
    <row r="50" spans="1:63" s="44" customFormat="1" ht="12.75">
      <c r="A50" s="38" t="s">
        <v>58</v>
      </c>
      <c r="B50" s="37">
        <f t="shared" si="9"/>
        <v>293</v>
      </c>
      <c r="C50" s="71">
        <f t="shared" si="0"/>
        <v>1</v>
      </c>
      <c r="D50" s="198"/>
      <c r="E50" s="199"/>
      <c r="F50" s="184"/>
      <c r="G50" s="187"/>
      <c r="H50" s="35">
        <v>2</v>
      </c>
      <c r="I50" s="184"/>
      <c r="J50" s="187"/>
      <c r="K50" s="184"/>
      <c r="L50" s="187"/>
      <c r="M50" s="184">
        <v>4</v>
      </c>
      <c r="N50" s="185"/>
      <c r="O50" s="186"/>
      <c r="P50" s="187"/>
      <c r="Q50" s="184"/>
      <c r="R50" s="187"/>
      <c r="S50" s="35"/>
      <c r="T50" s="184"/>
      <c r="U50" s="187"/>
      <c r="V50" s="184"/>
      <c r="W50" s="187"/>
      <c r="X50" s="184"/>
      <c r="Y50" s="185"/>
      <c r="Z50" s="186"/>
      <c r="AA50" s="187"/>
      <c r="AB50" s="184">
        <v>1</v>
      </c>
      <c r="AC50" s="187"/>
      <c r="AD50" s="184">
        <v>1</v>
      </c>
      <c r="AE50" s="187"/>
      <c r="AF50" s="35">
        <v>46</v>
      </c>
      <c r="AG50" s="184">
        <v>7</v>
      </c>
      <c r="AH50" s="187"/>
      <c r="AI50" s="184">
        <v>1</v>
      </c>
      <c r="AJ50" s="187"/>
      <c r="AK50" s="184">
        <v>231</v>
      </c>
      <c r="AL50" s="185"/>
      <c r="AM50" s="186"/>
      <c r="AN50" s="187"/>
      <c r="AO50" s="184"/>
      <c r="AP50" s="187"/>
      <c r="AQ50" s="184"/>
      <c r="AR50" s="187"/>
      <c r="AS50" s="184"/>
      <c r="AT50" s="187"/>
      <c r="AU50" s="184"/>
      <c r="AV50" s="212"/>
      <c r="AW50" s="39">
        <f t="shared" si="1"/>
        <v>1520447.0400000003</v>
      </c>
      <c r="AX50" s="40">
        <f t="shared" si="2"/>
        <v>26794.68</v>
      </c>
      <c r="AY50" s="41">
        <f t="shared" si="3"/>
        <v>3031417.6799999997</v>
      </c>
      <c r="AZ50" s="42">
        <f t="shared" si="4"/>
        <v>4578659.4</v>
      </c>
      <c r="BA50" s="43"/>
      <c r="BB50" s="43"/>
      <c r="BC50" s="79">
        <f t="shared" si="5"/>
        <v>495.5</v>
      </c>
      <c r="BD50" s="90">
        <f t="shared" si="6"/>
        <v>27290.18</v>
      </c>
      <c r="BE50" s="95" t="s">
        <v>58</v>
      </c>
      <c r="BF50" s="96">
        <f t="shared" si="7"/>
        <v>2</v>
      </c>
      <c r="BG50" s="97">
        <v>159</v>
      </c>
      <c r="BH50" s="97">
        <v>1.5582</v>
      </c>
      <c r="BI50" s="98">
        <f t="shared" si="8"/>
        <v>495.5076</v>
      </c>
      <c r="BJ50" s="43"/>
      <c r="BK50" s="43"/>
    </row>
    <row r="51" spans="1:63" s="44" customFormat="1" ht="12.75">
      <c r="A51" s="38" t="s">
        <v>59</v>
      </c>
      <c r="B51" s="37">
        <f t="shared" si="9"/>
        <v>332</v>
      </c>
      <c r="C51" s="71">
        <f t="shared" si="0"/>
        <v>1</v>
      </c>
      <c r="D51" s="198"/>
      <c r="E51" s="199"/>
      <c r="F51" s="184"/>
      <c r="G51" s="187"/>
      <c r="H51" s="35"/>
      <c r="I51" s="184"/>
      <c r="J51" s="187"/>
      <c r="K51" s="184"/>
      <c r="L51" s="187"/>
      <c r="M51" s="184">
        <v>3</v>
      </c>
      <c r="N51" s="185"/>
      <c r="O51" s="186"/>
      <c r="P51" s="187"/>
      <c r="Q51" s="184"/>
      <c r="R51" s="187"/>
      <c r="S51" s="35"/>
      <c r="T51" s="184"/>
      <c r="U51" s="187"/>
      <c r="V51" s="184"/>
      <c r="W51" s="187"/>
      <c r="X51" s="184"/>
      <c r="Y51" s="185"/>
      <c r="Z51" s="189"/>
      <c r="AA51" s="190"/>
      <c r="AB51" s="191">
        <v>1</v>
      </c>
      <c r="AC51" s="190"/>
      <c r="AD51" s="191">
        <v>1</v>
      </c>
      <c r="AE51" s="190"/>
      <c r="AF51" s="51">
        <v>30</v>
      </c>
      <c r="AG51" s="191">
        <v>10</v>
      </c>
      <c r="AH51" s="190"/>
      <c r="AI51" s="191"/>
      <c r="AJ51" s="190"/>
      <c r="AK51" s="191">
        <v>287</v>
      </c>
      <c r="AL51" s="210"/>
      <c r="AM51" s="186"/>
      <c r="AN51" s="187"/>
      <c r="AO51" s="184"/>
      <c r="AP51" s="187"/>
      <c r="AQ51" s="184"/>
      <c r="AR51" s="187"/>
      <c r="AS51" s="184"/>
      <c r="AT51" s="187"/>
      <c r="AU51" s="184"/>
      <c r="AV51" s="212"/>
      <c r="AW51" s="39">
        <f t="shared" si="1"/>
        <v>1435118.1000000003</v>
      </c>
      <c r="AX51" s="40">
        <f t="shared" si="2"/>
        <v>26794.68</v>
      </c>
      <c r="AY51" s="41">
        <f t="shared" si="3"/>
        <v>3761234.0399999996</v>
      </c>
      <c r="AZ51" s="42">
        <f t="shared" si="4"/>
        <v>5223146.82</v>
      </c>
      <c r="BA51" s="43"/>
      <c r="BB51" s="43"/>
      <c r="BC51" s="79">
        <f t="shared" si="5"/>
        <v>495.5</v>
      </c>
      <c r="BD51" s="90">
        <f t="shared" si="6"/>
        <v>27290.18</v>
      </c>
      <c r="BE51" s="95" t="s">
        <v>59</v>
      </c>
      <c r="BF51" s="96">
        <f t="shared" si="7"/>
        <v>2</v>
      </c>
      <c r="BG51" s="97">
        <v>159</v>
      </c>
      <c r="BH51" s="97">
        <v>1.5582</v>
      </c>
      <c r="BI51" s="98">
        <f t="shared" si="8"/>
        <v>495.5076</v>
      </c>
      <c r="BJ51" s="43"/>
      <c r="BK51" s="43"/>
    </row>
    <row r="52" spans="1:63" s="44" customFormat="1" ht="13.5" thickBot="1">
      <c r="A52" s="38" t="s">
        <v>60</v>
      </c>
      <c r="B52" s="37">
        <f t="shared" si="9"/>
        <v>165</v>
      </c>
      <c r="C52" s="34">
        <f t="shared" si="0"/>
        <v>0</v>
      </c>
      <c r="D52" s="198"/>
      <c r="E52" s="199"/>
      <c r="F52" s="184"/>
      <c r="G52" s="187"/>
      <c r="H52" s="35">
        <v>1</v>
      </c>
      <c r="I52" s="184"/>
      <c r="J52" s="187"/>
      <c r="K52" s="184"/>
      <c r="L52" s="187"/>
      <c r="M52" s="184">
        <v>6</v>
      </c>
      <c r="N52" s="185"/>
      <c r="O52" s="186"/>
      <c r="P52" s="187"/>
      <c r="Q52" s="184"/>
      <c r="R52" s="187"/>
      <c r="S52" s="35"/>
      <c r="T52" s="184"/>
      <c r="U52" s="187"/>
      <c r="V52" s="184"/>
      <c r="W52" s="187"/>
      <c r="X52" s="184"/>
      <c r="Y52" s="185"/>
      <c r="Z52" s="189"/>
      <c r="AA52" s="190"/>
      <c r="AB52" s="191"/>
      <c r="AC52" s="190"/>
      <c r="AD52" s="191"/>
      <c r="AE52" s="190"/>
      <c r="AF52" s="51">
        <v>16</v>
      </c>
      <c r="AG52" s="191">
        <v>8</v>
      </c>
      <c r="AH52" s="190"/>
      <c r="AI52" s="191"/>
      <c r="AJ52" s="190"/>
      <c r="AK52" s="191">
        <v>134</v>
      </c>
      <c r="AL52" s="210"/>
      <c r="AM52" s="213"/>
      <c r="AN52" s="209"/>
      <c r="AO52" s="208"/>
      <c r="AP52" s="209"/>
      <c r="AQ52" s="208"/>
      <c r="AR52" s="209"/>
      <c r="AS52" s="208"/>
      <c r="AT52" s="209"/>
      <c r="AU52" s="208"/>
      <c r="AV52" s="211"/>
      <c r="AW52" s="39">
        <f t="shared" si="1"/>
        <v>730740.15</v>
      </c>
      <c r="AX52" s="40">
        <f t="shared" si="2"/>
        <v>0</v>
      </c>
      <c r="AY52" s="41">
        <f t="shared" si="3"/>
        <v>1814279.0399999998</v>
      </c>
      <c r="AZ52" s="42">
        <f t="shared" si="4"/>
        <v>2545019.19</v>
      </c>
      <c r="BA52" s="43"/>
      <c r="BB52" s="43"/>
      <c r="BC52" s="79">
        <f t="shared" si="5"/>
        <v>0</v>
      </c>
      <c r="BD52" s="90">
        <f t="shared" si="6"/>
        <v>0</v>
      </c>
      <c r="BE52" s="95" t="s">
        <v>60</v>
      </c>
      <c r="BF52" s="96">
        <f t="shared" si="7"/>
        <v>0</v>
      </c>
      <c r="BG52" s="97">
        <v>159</v>
      </c>
      <c r="BH52" s="97">
        <v>1.5582</v>
      </c>
      <c r="BI52" s="98">
        <f t="shared" si="8"/>
        <v>0</v>
      </c>
      <c r="BJ52" s="43"/>
      <c r="BK52" s="43"/>
    </row>
    <row r="53" spans="1:63" s="44" customFormat="1" ht="12.75">
      <c r="A53" s="38" t="s">
        <v>61</v>
      </c>
      <c r="B53" s="37">
        <f t="shared" si="9"/>
        <v>325</v>
      </c>
      <c r="C53" s="71">
        <f t="shared" si="0"/>
        <v>4</v>
      </c>
      <c r="D53" s="198">
        <v>0</v>
      </c>
      <c r="E53" s="199"/>
      <c r="F53" s="184">
        <v>0</v>
      </c>
      <c r="G53" s="187"/>
      <c r="H53" s="35">
        <v>2</v>
      </c>
      <c r="I53" s="184">
        <v>0</v>
      </c>
      <c r="J53" s="187"/>
      <c r="K53" s="184">
        <v>0</v>
      </c>
      <c r="L53" s="187"/>
      <c r="M53" s="184">
        <v>7</v>
      </c>
      <c r="N53" s="185"/>
      <c r="O53" s="186"/>
      <c r="P53" s="187"/>
      <c r="Q53" s="184"/>
      <c r="R53" s="187"/>
      <c r="S53" s="35"/>
      <c r="T53" s="184"/>
      <c r="U53" s="187"/>
      <c r="V53" s="184"/>
      <c r="W53" s="187"/>
      <c r="X53" s="184"/>
      <c r="Y53" s="185"/>
      <c r="Z53" s="189">
        <v>0</v>
      </c>
      <c r="AA53" s="190"/>
      <c r="AB53" s="191">
        <v>1</v>
      </c>
      <c r="AC53" s="190"/>
      <c r="AD53" s="191">
        <v>4</v>
      </c>
      <c r="AE53" s="190"/>
      <c r="AF53" s="51">
        <v>26</v>
      </c>
      <c r="AG53" s="191">
        <v>5</v>
      </c>
      <c r="AH53" s="190"/>
      <c r="AI53" s="191">
        <v>2</v>
      </c>
      <c r="AJ53" s="190"/>
      <c r="AK53" s="191">
        <v>278</v>
      </c>
      <c r="AL53" s="210"/>
      <c r="AM53" s="186"/>
      <c r="AN53" s="187"/>
      <c r="AO53" s="184"/>
      <c r="AP53" s="187"/>
      <c r="AQ53" s="184"/>
      <c r="AR53" s="187"/>
      <c r="AS53" s="184"/>
      <c r="AT53" s="187"/>
      <c r="AU53" s="184"/>
      <c r="AV53" s="212"/>
      <c r="AW53" s="39">
        <f t="shared" si="1"/>
        <v>1360060.56</v>
      </c>
      <c r="AX53" s="40">
        <f t="shared" si="2"/>
        <v>66986.7</v>
      </c>
      <c r="AY53" s="41">
        <f t="shared" si="3"/>
        <v>3630041.5500000003</v>
      </c>
      <c r="AZ53" s="42">
        <f t="shared" si="4"/>
        <v>5057088.8100000005</v>
      </c>
      <c r="BA53" s="43"/>
      <c r="BB53" s="43"/>
      <c r="BC53" s="79">
        <f>(D53+F53+O53+Q53+Z53+AB53+AD53+AM53)*BC$5</f>
        <v>1238.75</v>
      </c>
      <c r="BD53" s="90">
        <f t="shared" si="6"/>
        <v>68225.45</v>
      </c>
      <c r="BE53" s="95" t="s">
        <v>61</v>
      </c>
      <c r="BF53" s="96">
        <f t="shared" si="7"/>
        <v>5</v>
      </c>
      <c r="BG53" s="97">
        <v>159</v>
      </c>
      <c r="BH53" s="97">
        <v>1.5582</v>
      </c>
      <c r="BI53" s="98">
        <f t="shared" si="8"/>
        <v>1238.769</v>
      </c>
      <c r="BJ53" s="43"/>
      <c r="BK53" s="43"/>
    </row>
    <row r="54" spans="1:63" s="44" customFormat="1" ht="12.75">
      <c r="A54" s="38" t="s">
        <v>62</v>
      </c>
      <c r="B54" s="37">
        <f t="shared" si="9"/>
        <v>178</v>
      </c>
      <c r="C54" s="71">
        <f t="shared" si="0"/>
        <v>1</v>
      </c>
      <c r="D54" s="198">
        <v>0</v>
      </c>
      <c r="E54" s="199"/>
      <c r="F54" s="184">
        <v>0</v>
      </c>
      <c r="G54" s="187"/>
      <c r="H54" s="35">
        <v>0</v>
      </c>
      <c r="I54" s="184">
        <v>0</v>
      </c>
      <c r="J54" s="187"/>
      <c r="K54" s="184">
        <v>0</v>
      </c>
      <c r="L54" s="187"/>
      <c r="M54" s="184">
        <v>2</v>
      </c>
      <c r="N54" s="185"/>
      <c r="O54" s="186">
        <v>1</v>
      </c>
      <c r="P54" s="187"/>
      <c r="Q54" s="184"/>
      <c r="R54" s="187"/>
      <c r="S54" s="35">
        <v>13</v>
      </c>
      <c r="T54" s="184">
        <v>5</v>
      </c>
      <c r="U54" s="187"/>
      <c r="V54" s="184">
        <v>0</v>
      </c>
      <c r="W54" s="187"/>
      <c r="X54" s="184">
        <v>141</v>
      </c>
      <c r="Y54" s="185"/>
      <c r="Z54" s="186">
        <v>0</v>
      </c>
      <c r="AA54" s="187"/>
      <c r="AB54" s="184">
        <v>1</v>
      </c>
      <c r="AC54" s="187"/>
      <c r="AD54" s="184">
        <v>0</v>
      </c>
      <c r="AE54" s="187"/>
      <c r="AF54" s="35">
        <v>0</v>
      </c>
      <c r="AG54" s="184">
        <v>0</v>
      </c>
      <c r="AH54" s="187"/>
      <c r="AI54" s="184">
        <v>0</v>
      </c>
      <c r="AJ54" s="187"/>
      <c r="AK54" s="184">
        <v>15</v>
      </c>
      <c r="AL54" s="185"/>
      <c r="AM54" s="186">
        <v>0</v>
      </c>
      <c r="AN54" s="187"/>
      <c r="AO54" s="184">
        <v>0</v>
      </c>
      <c r="AP54" s="187"/>
      <c r="AQ54" s="184">
        <v>0</v>
      </c>
      <c r="AR54" s="187"/>
      <c r="AS54" s="184">
        <v>0</v>
      </c>
      <c r="AT54" s="187"/>
      <c r="AU54" s="184">
        <v>0</v>
      </c>
      <c r="AV54" s="212"/>
      <c r="AW54" s="39">
        <f t="shared" si="1"/>
        <v>727991.04</v>
      </c>
      <c r="AX54" s="40">
        <f t="shared" si="2"/>
        <v>26794.68</v>
      </c>
      <c r="AY54" s="41">
        <f t="shared" si="3"/>
        <v>2041963.8599999999</v>
      </c>
      <c r="AZ54" s="42">
        <f t="shared" si="4"/>
        <v>2796749.58</v>
      </c>
      <c r="BA54" s="43"/>
      <c r="BB54" s="43"/>
      <c r="BC54" s="79">
        <f t="shared" si="5"/>
        <v>495.5</v>
      </c>
      <c r="BD54" s="90">
        <f t="shared" si="6"/>
        <v>27290.18</v>
      </c>
      <c r="BE54" s="95" t="s">
        <v>62</v>
      </c>
      <c r="BF54" s="96">
        <f t="shared" si="7"/>
        <v>2</v>
      </c>
      <c r="BG54" s="97">
        <v>159</v>
      </c>
      <c r="BH54" s="97">
        <v>1.5582</v>
      </c>
      <c r="BI54" s="98">
        <f t="shared" si="8"/>
        <v>495.5076</v>
      </c>
      <c r="BJ54" s="43"/>
      <c r="BK54" s="43"/>
    </row>
    <row r="55" spans="1:63" s="44" customFormat="1" ht="12.75">
      <c r="A55" s="38" t="s">
        <v>63</v>
      </c>
      <c r="B55" s="37">
        <f t="shared" si="9"/>
        <v>105</v>
      </c>
      <c r="C55" s="72">
        <f t="shared" si="0"/>
        <v>19</v>
      </c>
      <c r="D55" s="198">
        <v>0</v>
      </c>
      <c r="E55" s="199"/>
      <c r="F55" s="184">
        <v>0</v>
      </c>
      <c r="G55" s="187"/>
      <c r="H55" s="35">
        <v>0</v>
      </c>
      <c r="I55" s="184">
        <v>0</v>
      </c>
      <c r="J55" s="187"/>
      <c r="K55" s="184">
        <v>0</v>
      </c>
      <c r="L55" s="187"/>
      <c r="M55" s="184">
        <v>0</v>
      </c>
      <c r="N55" s="185"/>
      <c r="O55" s="186">
        <v>19</v>
      </c>
      <c r="P55" s="187"/>
      <c r="Q55" s="184"/>
      <c r="R55" s="187"/>
      <c r="S55" s="35">
        <v>10</v>
      </c>
      <c r="T55" s="184">
        <v>1</v>
      </c>
      <c r="U55" s="187"/>
      <c r="V55" s="184">
        <v>2</v>
      </c>
      <c r="W55" s="187"/>
      <c r="X55" s="184">
        <v>73</v>
      </c>
      <c r="Y55" s="185"/>
      <c r="Z55" s="186">
        <v>0</v>
      </c>
      <c r="AA55" s="187"/>
      <c r="AB55" s="184">
        <v>0</v>
      </c>
      <c r="AC55" s="187"/>
      <c r="AD55" s="184">
        <v>0</v>
      </c>
      <c r="AE55" s="187"/>
      <c r="AF55" s="35">
        <v>0</v>
      </c>
      <c r="AG55" s="184">
        <v>0</v>
      </c>
      <c r="AH55" s="187"/>
      <c r="AI55" s="184">
        <v>0</v>
      </c>
      <c r="AJ55" s="187"/>
      <c r="AK55" s="184">
        <v>0</v>
      </c>
      <c r="AL55" s="185"/>
      <c r="AM55" s="186">
        <v>0</v>
      </c>
      <c r="AN55" s="187"/>
      <c r="AO55" s="184">
        <v>0</v>
      </c>
      <c r="AP55" s="187"/>
      <c r="AQ55" s="184">
        <v>0</v>
      </c>
      <c r="AR55" s="187"/>
      <c r="AS55" s="184">
        <v>0</v>
      </c>
      <c r="AT55" s="187"/>
      <c r="AU55" s="184">
        <v>0</v>
      </c>
      <c r="AV55" s="212"/>
      <c r="AW55" s="39">
        <f t="shared" si="1"/>
        <v>456431.75999999995</v>
      </c>
      <c r="AX55" s="40">
        <f t="shared" si="2"/>
        <v>254549.46000000002</v>
      </c>
      <c r="AY55" s="41">
        <f t="shared" si="3"/>
        <v>949673.6099999999</v>
      </c>
      <c r="AZ55" s="42">
        <f t="shared" si="4"/>
        <v>1660654.8299999998</v>
      </c>
      <c r="BA55" s="43"/>
      <c r="BB55" s="43"/>
      <c r="BC55" s="79">
        <f t="shared" si="5"/>
        <v>4707.25</v>
      </c>
      <c r="BD55" s="90">
        <f t="shared" si="6"/>
        <v>259256.71000000002</v>
      </c>
      <c r="BE55" s="95" t="s">
        <v>63</v>
      </c>
      <c r="BF55" s="96">
        <f t="shared" si="7"/>
        <v>19</v>
      </c>
      <c r="BG55" s="97">
        <v>159</v>
      </c>
      <c r="BH55" s="97">
        <v>1.5582</v>
      </c>
      <c r="BI55" s="98">
        <f t="shared" si="8"/>
        <v>4707.3222000000005</v>
      </c>
      <c r="BJ55" s="43"/>
      <c r="BK55" s="43"/>
    </row>
    <row r="56" spans="1:63" s="44" customFormat="1" ht="12.75">
      <c r="A56" s="38" t="s">
        <v>64</v>
      </c>
      <c r="B56" s="37">
        <f t="shared" si="9"/>
        <v>308</v>
      </c>
      <c r="C56" s="72">
        <f t="shared" si="0"/>
        <v>2</v>
      </c>
      <c r="D56" s="198">
        <v>0</v>
      </c>
      <c r="E56" s="199"/>
      <c r="F56" s="184">
        <v>0</v>
      </c>
      <c r="G56" s="187"/>
      <c r="H56" s="35">
        <v>0</v>
      </c>
      <c r="I56" s="184">
        <v>1</v>
      </c>
      <c r="J56" s="187"/>
      <c r="K56" s="184">
        <v>0</v>
      </c>
      <c r="L56" s="187"/>
      <c r="M56" s="184">
        <v>4</v>
      </c>
      <c r="N56" s="185"/>
      <c r="O56" s="186">
        <v>0</v>
      </c>
      <c r="P56" s="187"/>
      <c r="Q56" s="184"/>
      <c r="R56" s="187"/>
      <c r="S56" s="35">
        <v>0</v>
      </c>
      <c r="T56" s="184"/>
      <c r="U56" s="187">
        <v>0</v>
      </c>
      <c r="V56" s="184"/>
      <c r="W56" s="187">
        <v>0</v>
      </c>
      <c r="X56" s="184">
        <v>0</v>
      </c>
      <c r="Y56" s="185"/>
      <c r="Z56" s="184">
        <v>0</v>
      </c>
      <c r="AA56" s="187"/>
      <c r="AB56" s="184">
        <v>1</v>
      </c>
      <c r="AC56" s="187"/>
      <c r="AD56" s="184">
        <v>2</v>
      </c>
      <c r="AE56" s="187"/>
      <c r="AF56" s="35">
        <v>29</v>
      </c>
      <c r="AG56" s="184">
        <v>8</v>
      </c>
      <c r="AH56" s="187"/>
      <c r="AI56" s="184">
        <v>0</v>
      </c>
      <c r="AJ56" s="187"/>
      <c r="AK56" s="184">
        <v>263</v>
      </c>
      <c r="AL56" s="185"/>
      <c r="AM56" s="186">
        <v>0</v>
      </c>
      <c r="AN56" s="187"/>
      <c r="AO56" s="184">
        <v>0</v>
      </c>
      <c r="AP56" s="187"/>
      <c r="AQ56" s="184">
        <v>0</v>
      </c>
      <c r="AR56" s="187"/>
      <c r="AS56" s="184">
        <v>0</v>
      </c>
      <c r="AT56" s="187"/>
      <c r="AU56" s="184">
        <v>0</v>
      </c>
      <c r="AV56" s="187"/>
      <c r="AW56" s="39">
        <f t="shared" si="1"/>
        <v>1339191.81</v>
      </c>
      <c r="AX56" s="40">
        <f t="shared" si="2"/>
        <v>40192.020000000004</v>
      </c>
      <c r="AY56" s="41">
        <f t="shared" si="3"/>
        <v>3445735.1100000003</v>
      </c>
      <c r="AZ56" s="42">
        <f t="shared" si="4"/>
        <v>4825118.94</v>
      </c>
      <c r="BA56" s="43"/>
      <c r="BB56" s="43"/>
      <c r="BC56" s="79">
        <f t="shared" si="5"/>
        <v>743.25</v>
      </c>
      <c r="BD56" s="90">
        <f t="shared" si="6"/>
        <v>40935.270000000004</v>
      </c>
      <c r="BE56" s="95" t="s">
        <v>64</v>
      </c>
      <c r="BF56" s="96">
        <f t="shared" si="7"/>
        <v>3</v>
      </c>
      <c r="BG56" s="97">
        <v>159</v>
      </c>
      <c r="BH56" s="97">
        <v>1.5582</v>
      </c>
      <c r="BI56" s="98">
        <f t="shared" si="8"/>
        <v>743.2614</v>
      </c>
      <c r="BJ56" s="43"/>
      <c r="BK56" s="43"/>
    </row>
    <row r="57" spans="1:63" s="44" customFormat="1" ht="12.75">
      <c r="A57" s="38" t="s">
        <v>65</v>
      </c>
      <c r="B57" s="37">
        <f t="shared" si="9"/>
        <v>79</v>
      </c>
      <c r="C57" s="71">
        <f t="shared" si="0"/>
        <v>18</v>
      </c>
      <c r="D57" s="198">
        <v>0</v>
      </c>
      <c r="E57" s="199"/>
      <c r="F57" s="184">
        <v>0</v>
      </c>
      <c r="G57" s="187"/>
      <c r="H57" s="35">
        <v>0</v>
      </c>
      <c r="I57" s="184">
        <v>0</v>
      </c>
      <c r="J57" s="187"/>
      <c r="K57" s="184">
        <v>0</v>
      </c>
      <c r="L57" s="187"/>
      <c r="M57" s="184">
        <v>1</v>
      </c>
      <c r="N57" s="185"/>
      <c r="O57" s="186">
        <v>0</v>
      </c>
      <c r="P57" s="187"/>
      <c r="Q57" s="184"/>
      <c r="R57" s="187"/>
      <c r="S57" s="35">
        <v>0</v>
      </c>
      <c r="T57" s="184">
        <v>0</v>
      </c>
      <c r="U57" s="187"/>
      <c r="V57" s="184">
        <v>0</v>
      </c>
      <c r="W57" s="187"/>
      <c r="X57" s="184">
        <v>0</v>
      </c>
      <c r="Y57" s="185"/>
      <c r="Z57" s="186">
        <v>0</v>
      </c>
      <c r="AA57" s="187"/>
      <c r="AB57" s="184">
        <v>1</v>
      </c>
      <c r="AC57" s="187"/>
      <c r="AD57" s="184">
        <v>18</v>
      </c>
      <c r="AE57" s="187"/>
      <c r="AF57" s="35">
        <v>6</v>
      </c>
      <c r="AG57" s="184">
        <v>1</v>
      </c>
      <c r="AH57" s="187"/>
      <c r="AI57" s="184">
        <v>0</v>
      </c>
      <c r="AJ57" s="187"/>
      <c r="AK57" s="184">
        <v>52</v>
      </c>
      <c r="AL57" s="185"/>
      <c r="AM57" s="186">
        <v>0</v>
      </c>
      <c r="AN57" s="187"/>
      <c r="AO57" s="184">
        <v>0</v>
      </c>
      <c r="AP57" s="187"/>
      <c r="AQ57" s="184">
        <v>0</v>
      </c>
      <c r="AR57" s="187"/>
      <c r="AS57" s="184">
        <v>0</v>
      </c>
      <c r="AT57" s="187"/>
      <c r="AU57" s="184">
        <v>0</v>
      </c>
      <c r="AV57" s="212"/>
      <c r="AW57" s="39">
        <f t="shared" si="1"/>
        <v>310021.38</v>
      </c>
      <c r="AX57" s="40">
        <f t="shared" si="2"/>
        <v>254549.46000000002</v>
      </c>
      <c r="AY57" s="41">
        <f t="shared" si="3"/>
        <v>675646.6499999999</v>
      </c>
      <c r="AZ57" s="42">
        <f t="shared" si="4"/>
        <v>1240217.49</v>
      </c>
      <c r="BA57" s="43"/>
      <c r="BB57" s="43"/>
      <c r="BC57" s="79">
        <f t="shared" si="5"/>
        <v>4707.25</v>
      </c>
      <c r="BD57" s="90">
        <f t="shared" si="6"/>
        <v>259256.71000000002</v>
      </c>
      <c r="BE57" s="95" t="s">
        <v>65</v>
      </c>
      <c r="BF57" s="96">
        <f t="shared" si="7"/>
        <v>19</v>
      </c>
      <c r="BG57" s="97">
        <v>159</v>
      </c>
      <c r="BH57" s="97">
        <v>1.5582</v>
      </c>
      <c r="BI57" s="98">
        <f t="shared" si="8"/>
        <v>4707.3222000000005</v>
      </c>
      <c r="BJ57" s="43"/>
      <c r="BK57" s="43"/>
    </row>
    <row r="58" spans="1:63" s="44" customFormat="1" ht="12.75">
      <c r="A58" s="38" t="s">
        <v>66</v>
      </c>
      <c r="B58" s="37">
        <f t="shared" si="9"/>
        <v>132</v>
      </c>
      <c r="C58" s="34">
        <f t="shared" si="0"/>
        <v>0</v>
      </c>
      <c r="D58" s="198"/>
      <c r="E58" s="199"/>
      <c r="F58" s="184"/>
      <c r="G58" s="187"/>
      <c r="H58" s="35"/>
      <c r="I58" s="184"/>
      <c r="J58" s="187"/>
      <c r="K58" s="184"/>
      <c r="L58" s="187"/>
      <c r="M58" s="184">
        <v>5</v>
      </c>
      <c r="N58" s="185"/>
      <c r="O58" s="186"/>
      <c r="P58" s="187"/>
      <c r="Q58" s="184"/>
      <c r="R58" s="187"/>
      <c r="S58" s="35">
        <v>3</v>
      </c>
      <c r="T58" s="184">
        <v>1</v>
      </c>
      <c r="U58" s="187"/>
      <c r="V58" s="184"/>
      <c r="W58" s="187"/>
      <c r="X58" s="184">
        <v>38</v>
      </c>
      <c r="Y58" s="185"/>
      <c r="Z58" s="186"/>
      <c r="AA58" s="187"/>
      <c r="AB58" s="184">
        <v>1</v>
      </c>
      <c r="AC58" s="187"/>
      <c r="AD58" s="184"/>
      <c r="AE58" s="187"/>
      <c r="AF58" s="35">
        <v>6</v>
      </c>
      <c r="AG58" s="184">
        <v>3</v>
      </c>
      <c r="AH58" s="187"/>
      <c r="AI58" s="184"/>
      <c r="AJ58" s="187"/>
      <c r="AK58" s="184">
        <v>75</v>
      </c>
      <c r="AL58" s="185"/>
      <c r="AM58" s="186"/>
      <c r="AN58" s="187"/>
      <c r="AO58" s="184"/>
      <c r="AP58" s="187"/>
      <c r="AQ58" s="184"/>
      <c r="AR58" s="187"/>
      <c r="AS58" s="184"/>
      <c r="AT58" s="187"/>
      <c r="AU58" s="184"/>
      <c r="AV58" s="185"/>
      <c r="AW58" s="39">
        <f t="shared" si="1"/>
        <v>526410.8400000001</v>
      </c>
      <c r="AX58" s="40">
        <f t="shared" si="2"/>
        <v>13397.34</v>
      </c>
      <c r="AY58" s="41">
        <f t="shared" si="3"/>
        <v>1501742.28</v>
      </c>
      <c r="AZ58" s="42">
        <f t="shared" si="4"/>
        <v>2041550.46</v>
      </c>
      <c r="BA58" s="43"/>
      <c r="BB58" s="43"/>
      <c r="BC58" s="79">
        <f t="shared" si="5"/>
        <v>247.75</v>
      </c>
      <c r="BD58" s="90">
        <f t="shared" si="6"/>
        <v>13645.09</v>
      </c>
      <c r="BE58" s="95" t="s">
        <v>66</v>
      </c>
      <c r="BF58" s="96">
        <f t="shared" si="7"/>
        <v>1</v>
      </c>
      <c r="BG58" s="97">
        <v>159</v>
      </c>
      <c r="BH58" s="97">
        <v>1.5582</v>
      </c>
      <c r="BI58" s="98">
        <f t="shared" si="8"/>
        <v>247.7538</v>
      </c>
      <c r="BJ58" s="43"/>
      <c r="BK58" s="43"/>
    </row>
    <row r="59" spans="1:63" s="44" customFormat="1" ht="12.75">
      <c r="A59" s="38" t="s">
        <v>67</v>
      </c>
      <c r="B59" s="37">
        <f t="shared" si="9"/>
        <v>323</v>
      </c>
      <c r="C59" s="71">
        <f t="shared" si="0"/>
        <v>3</v>
      </c>
      <c r="D59" s="198"/>
      <c r="E59" s="199"/>
      <c r="F59" s="184"/>
      <c r="G59" s="187"/>
      <c r="H59" s="35"/>
      <c r="I59" s="184"/>
      <c r="J59" s="187"/>
      <c r="K59" s="184"/>
      <c r="L59" s="187"/>
      <c r="M59" s="184">
        <v>3</v>
      </c>
      <c r="N59" s="185"/>
      <c r="O59" s="186"/>
      <c r="P59" s="187"/>
      <c r="Q59" s="184"/>
      <c r="R59" s="187"/>
      <c r="S59" s="35"/>
      <c r="T59" s="184"/>
      <c r="U59" s="187"/>
      <c r="V59" s="184"/>
      <c r="W59" s="187"/>
      <c r="X59" s="184"/>
      <c r="Y59" s="185"/>
      <c r="Z59" s="186"/>
      <c r="AA59" s="187"/>
      <c r="AB59" s="184"/>
      <c r="AC59" s="187"/>
      <c r="AD59" s="184">
        <v>3</v>
      </c>
      <c r="AE59" s="187"/>
      <c r="AF59" s="35">
        <v>41</v>
      </c>
      <c r="AG59" s="184">
        <v>9</v>
      </c>
      <c r="AH59" s="187"/>
      <c r="AI59" s="184"/>
      <c r="AJ59" s="187"/>
      <c r="AK59" s="184">
        <v>267</v>
      </c>
      <c r="AL59" s="185"/>
      <c r="AM59" s="186"/>
      <c r="AN59" s="187"/>
      <c r="AO59" s="184"/>
      <c r="AP59" s="187"/>
      <c r="AQ59" s="184"/>
      <c r="AR59" s="187"/>
      <c r="AS59" s="184"/>
      <c r="AT59" s="187"/>
      <c r="AU59" s="184"/>
      <c r="AV59" s="212"/>
      <c r="AW59" s="39">
        <f t="shared" si="1"/>
        <v>1543459.11</v>
      </c>
      <c r="AX59" s="40">
        <f t="shared" si="2"/>
        <v>40192.020000000004</v>
      </c>
      <c r="AY59" s="41">
        <f t="shared" si="3"/>
        <v>3497154.1199999996</v>
      </c>
      <c r="AZ59" s="42">
        <f t="shared" si="4"/>
        <v>5080805.25</v>
      </c>
      <c r="BA59" s="43"/>
      <c r="BB59" s="43"/>
      <c r="BC59" s="79">
        <f t="shared" si="5"/>
        <v>743.25</v>
      </c>
      <c r="BD59" s="90">
        <f t="shared" si="6"/>
        <v>40935.270000000004</v>
      </c>
      <c r="BE59" s="95" t="s">
        <v>67</v>
      </c>
      <c r="BF59" s="96">
        <f t="shared" si="7"/>
        <v>3</v>
      </c>
      <c r="BG59" s="97">
        <v>159</v>
      </c>
      <c r="BH59" s="97">
        <v>1.5582</v>
      </c>
      <c r="BI59" s="98">
        <f t="shared" si="8"/>
        <v>743.2614</v>
      </c>
      <c r="BJ59" s="43"/>
      <c r="BK59" s="43"/>
    </row>
    <row r="60" spans="1:63" s="44" customFormat="1" ht="12.75">
      <c r="A60" s="38" t="s">
        <v>68</v>
      </c>
      <c r="B60" s="37">
        <f t="shared" si="9"/>
        <v>360</v>
      </c>
      <c r="C60" s="72">
        <f t="shared" si="0"/>
        <v>4</v>
      </c>
      <c r="D60" s="198">
        <v>0</v>
      </c>
      <c r="E60" s="199"/>
      <c r="F60" s="184">
        <v>0</v>
      </c>
      <c r="G60" s="187"/>
      <c r="H60" s="35">
        <v>0</v>
      </c>
      <c r="I60" s="184">
        <v>0</v>
      </c>
      <c r="J60" s="187"/>
      <c r="K60" s="184">
        <v>0</v>
      </c>
      <c r="L60" s="187"/>
      <c r="M60" s="184">
        <v>3</v>
      </c>
      <c r="N60" s="185"/>
      <c r="O60" s="186">
        <v>2</v>
      </c>
      <c r="P60" s="187"/>
      <c r="Q60" s="184"/>
      <c r="R60" s="187"/>
      <c r="S60" s="35">
        <v>2</v>
      </c>
      <c r="T60" s="184">
        <v>0</v>
      </c>
      <c r="U60" s="187"/>
      <c r="V60" s="184">
        <v>0</v>
      </c>
      <c r="W60" s="187"/>
      <c r="X60" s="184">
        <v>28</v>
      </c>
      <c r="Y60" s="185"/>
      <c r="Z60" s="186">
        <v>0</v>
      </c>
      <c r="AA60" s="187"/>
      <c r="AB60" s="184">
        <v>2</v>
      </c>
      <c r="AC60" s="187"/>
      <c r="AD60" s="184">
        <v>2</v>
      </c>
      <c r="AE60" s="187"/>
      <c r="AF60" s="35">
        <v>37</v>
      </c>
      <c r="AG60" s="184">
        <v>9</v>
      </c>
      <c r="AH60" s="187"/>
      <c r="AI60" s="184">
        <v>6</v>
      </c>
      <c r="AJ60" s="187"/>
      <c r="AK60" s="184">
        <v>269</v>
      </c>
      <c r="AL60" s="185"/>
      <c r="AM60" s="186">
        <v>0</v>
      </c>
      <c r="AN60" s="187"/>
      <c r="AO60" s="184">
        <v>0</v>
      </c>
      <c r="AP60" s="187"/>
      <c r="AQ60" s="184">
        <v>0</v>
      </c>
      <c r="AR60" s="187"/>
      <c r="AS60" s="184">
        <v>0</v>
      </c>
      <c r="AT60" s="187"/>
      <c r="AU60" s="184">
        <v>0</v>
      </c>
      <c r="AV60" s="185"/>
      <c r="AW60" s="39">
        <f t="shared" si="1"/>
        <v>1669480.9200000002</v>
      </c>
      <c r="AX60" s="40">
        <f t="shared" si="2"/>
        <v>80384.04000000001</v>
      </c>
      <c r="AY60" s="41">
        <f t="shared" si="3"/>
        <v>3916131.84</v>
      </c>
      <c r="AZ60" s="42">
        <f t="shared" si="4"/>
        <v>5665996.8</v>
      </c>
      <c r="BA60" s="43"/>
      <c r="BB60" s="43"/>
      <c r="BC60" s="79">
        <f t="shared" si="5"/>
        <v>1486.5</v>
      </c>
      <c r="BD60" s="90">
        <f t="shared" si="6"/>
        <v>81870.54000000001</v>
      </c>
      <c r="BE60" s="95" t="s">
        <v>68</v>
      </c>
      <c r="BF60" s="96">
        <f t="shared" si="7"/>
        <v>6</v>
      </c>
      <c r="BG60" s="97">
        <v>159</v>
      </c>
      <c r="BH60" s="97">
        <v>1.5582</v>
      </c>
      <c r="BI60" s="98">
        <f t="shared" si="8"/>
        <v>1486.5228</v>
      </c>
      <c r="BJ60" s="43"/>
      <c r="BK60" s="43"/>
    </row>
    <row r="61" spans="1:63" s="44" customFormat="1" ht="12.75">
      <c r="A61" s="38" t="s">
        <v>69</v>
      </c>
      <c r="B61" s="37">
        <f t="shared" si="9"/>
        <v>333</v>
      </c>
      <c r="C61" s="34">
        <f t="shared" si="0"/>
        <v>0</v>
      </c>
      <c r="D61" s="198">
        <v>0</v>
      </c>
      <c r="E61" s="199"/>
      <c r="F61" s="184">
        <v>0</v>
      </c>
      <c r="G61" s="187"/>
      <c r="H61" s="35">
        <v>2</v>
      </c>
      <c r="I61" s="184">
        <v>0</v>
      </c>
      <c r="J61" s="187"/>
      <c r="K61" s="184">
        <v>0</v>
      </c>
      <c r="L61" s="187"/>
      <c r="M61" s="184">
        <v>7</v>
      </c>
      <c r="N61" s="185"/>
      <c r="O61" s="186">
        <v>0</v>
      </c>
      <c r="P61" s="187"/>
      <c r="Q61" s="184"/>
      <c r="R61" s="187"/>
      <c r="S61" s="35">
        <v>0</v>
      </c>
      <c r="T61" s="184">
        <v>0</v>
      </c>
      <c r="U61" s="187"/>
      <c r="V61" s="184">
        <v>0</v>
      </c>
      <c r="W61" s="187"/>
      <c r="X61" s="184">
        <v>0</v>
      </c>
      <c r="Y61" s="185"/>
      <c r="Z61" s="189">
        <v>0</v>
      </c>
      <c r="AA61" s="190"/>
      <c r="AB61" s="191">
        <v>1</v>
      </c>
      <c r="AC61" s="190"/>
      <c r="AD61" s="191">
        <v>0</v>
      </c>
      <c r="AE61" s="190"/>
      <c r="AF61" s="51">
        <v>45</v>
      </c>
      <c r="AG61" s="191">
        <v>6</v>
      </c>
      <c r="AH61" s="190"/>
      <c r="AI61" s="191">
        <v>0</v>
      </c>
      <c r="AJ61" s="190"/>
      <c r="AK61" s="191">
        <v>272</v>
      </c>
      <c r="AL61" s="210"/>
      <c r="AM61" s="186">
        <v>0</v>
      </c>
      <c r="AN61" s="187"/>
      <c r="AO61" s="184">
        <v>0</v>
      </c>
      <c r="AP61" s="187"/>
      <c r="AQ61" s="184">
        <v>0</v>
      </c>
      <c r="AR61" s="187"/>
      <c r="AS61" s="184">
        <v>0</v>
      </c>
      <c r="AT61" s="187"/>
      <c r="AU61" s="184">
        <v>0</v>
      </c>
      <c r="AV61" s="212"/>
      <c r="AW61" s="39">
        <f t="shared" si="1"/>
        <v>1618890.3</v>
      </c>
      <c r="AX61" s="40">
        <f t="shared" si="2"/>
        <v>13397.34</v>
      </c>
      <c r="AY61" s="41">
        <f t="shared" si="3"/>
        <v>3551323.829999999</v>
      </c>
      <c r="AZ61" s="42">
        <f t="shared" si="4"/>
        <v>5183611.469999999</v>
      </c>
      <c r="BA61" s="43"/>
      <c r="BB61" s="43"/>
      <c r="BC61" s="79">
        <f t="shared" si="5"/>
        <v>247.75</v>
      </c>
      <c r="BD61" s="90">
        <f t="shared" si="6"/>
        <v>13645.09</v>
      </c>
      <c r="BE61" s="95" t="s">
        <v>69</v>
      </c>
      <c r="BF61" s="96">
        <f t="shared" si="7"/>
        <v>1</v>
      </c>
      <c r="BG61" s="97">
        <v>159</v>
      </c>
      <c r="BH61" s="97">
        <v>1.5582</v>
      </c>
      <c r="BI61" s="98">
        <f t="shared" si="8"/>
        <v>247.7538</v>
      </c>
      <c r="BJ61" s="43"/>
      <c r="BK61" s="43"/>
    </row>
    <row r="62" spans="1:63" s="44" customFormat="1" ht="13.5" thickBot="1">
      <c r="A62" s="46" t="s">
        <v>70</v>
      </c>
      <c r="B62" s="53">
        <f t="shared" si="9"/>
        <v>201</v>
      </c>
      <c r="C62" s="73">
        <f t="shared" si="0"/>
        <v>1</v>
      </c>
      <c r="D62" s="206"/>
      <c r="E62" s="207"/>
      <c r="F62" s="208"/>
      <c r="G62" s="209"/>
      <c r="H62" s="76">
        <v>1</v>
      </c>
      <c r="I62" s="208"/>
      <c r="J62" s="209"/>
      <c r="K62" s="208"/>
      <c r="L62" s="209"/>
      <c r="M62" s="208">
        <v>4</v>
      </c>
      <c r="N62" s="211"/>
      <c r="O62" s="194"/>
      <c r="P62" s="193"/>
      <c r="Q62" s="192"/>
      <c r="R62" s="193"/>
      <c r="S62" s="45"/>
      <c r="T62" s="192"/>
      <c r="U62" s="193"/>
      <c r="V62" s="192"/>
      <c r="W62" s="193"/>
      <c r="X62" s="192"/>
      <c r="Y62" s="195"/>
      <c r="Z62" s="194"/>
      <c r="AA62" s="193"/>
      <c r="AB62" s="192"/>
      <c r="AC62" s="193"/>
      <c r="AD62" s="192">
        <v>1</v>
      </c>
      <c r="AE62" s="193"/>
      <c r="AF62" s="45">
        <v>25</v>
      </c>
      <c r="AG62" s="192">
        <v>4</v>
      </c>
      <c r="AH62" s="193"/>
      <c r="AI62" s="192"/>
      <c r="AJ62" s="193"/>
      <c r="AK62" s="192">
        <v>166</v>
      </c>
      <c r="AL62" s="195"/>
      <c r="AM62" s="194"/>
      <c r="AN62" s="193"/>
      <c r="AO62" s="192"/>
      <c r="AP62" s="193"/>
      <c r="AQ62" s="192"/>
      <c r="AR62" s="193"/>
      <c r="AS62" s="192"/>
      <c r="AT62" s="193"/>
      <c r="AU62" s="192"/>
      <c r="AV62" s="214"/>
      <c r="AW62" s="55">
        <f t="shared" si="1"/>
        <v>950090.19</v>
      </c>
      <c r="AX62" s="56">
        <f t="shared" si="2"/>
        <v>13397.34</v>
      </c>
      <c r="AY62" s="57">
        <f>(I62*I$5+K62*K$5+M62*M$5+T62*T$5+V62*V$5+X62*X$5+AG62*AG$5+AI62*AI$5+AK62*AK$5+AQ62*AQ$5+AS62*AS$5+AU62*AU$5)*AY$5</f>
        <v>2169348.3</v>
      </c>
      <c r="AZ62" s="47">
        <f t="shared" si="4"/>
        <v>3132835.8299999996</v>
      </c>
      <c r="BA62" s="43"/>
      <c r="BB62" s="43"/>
      <c r="BC62" s="79">
        <f t="shared" si="5"/>
        <v>247.75</v>
      </c>
      <c r="BD62" s="90">
        <f t="shared" si="6"/>
        <v>13645.09</v>
      </c>
      <c r="BE62" s="95" t="s">
        <v>70</v>
      </c>
      <c r="BF62" s="96">
        <f t="shared" si="7"/>
        <v>1</v>
      </c>
      <c r="BG62" s="97">
        <v>159</v>
      </c>
      <c r="BH62" s="97">
        <v>1.5582</v>
      </c>
      <c r="BI62" s="98">
        <f t="shared" si="8"/>
        <v>247.7538</v>
      </c>
      <c r="BJ62" s="43"/>
      <c r="BK62" s="43"/>
    </row>
    <row r="63" spans="1:61" ht="13.5" thickBot="1">
      <c r="A63" s="2" t="s">
        <v>71</v>
      </c>
      <c r="B63" s="29">
        <f>SUM(D63:AV63)</f>
        <v>10794</v>
      </c>
      <c r="C63" s="52">
        <f>SUM(C7:C62)</f>
        <v>182</v>
      </c>
      <c r="D63" s="126">
        <f>SUM(D7:E62)</f>
        <v>1</v>
      </c>
      <c r="E63" s="125"/>
      <c r="F63" s="122">
        <f>SUM(F7:G62)</f>
        <v>8</v>
      </c>
      <c r="G63" s="125"/>
      <c r="H63" s="28">
        <f>SUM(H7:H62)</f>
        <v>26</v>
      </c>
      <c r="I63" s="122">
        <f>SUM(I7:J62)</f>
        <v>7</v>
      </c>
      <c r="J63" s="125"/>
      <c r="K63" s="122">
        <f>SUM(K7:L62)</f>
        <v>0</v>
      </c>
      <c r="L63" s="125"/>
      <c r="M63" s="122">
        <f>SUM(M7:N62)</f>
        <v>240</v>
      </c>
      <c r="N63" s="123"/>
      <c r="O63" s="124">
        <f>SUM(O7:P62)</f>
        <v>33</v>
      </c>
      <c r="P63" s="125"/>
      <c r="Q63" s="122">
        <f>SUM(Q7:R62)</f>
        <v>3</v>
      </c>
      <c r="R63" s="125"/>
      <c r="S63" s="28">
        <f>SUM(S7:S62)</f>
        <v>106</v>
      </c>
      <c r="T63" s="122">
        <f>SUM(T7:U62)</f>
        <v>38</v>
      </c>
      <c r="U63" s="125"/>
      <c r="V63" s="122">
        <f>SUM(V7:W62)</f>
        <v>4</v>
      </c>
      <c r="W63" s="125"/>
      <c r="X63" s="122">
        <f>SUM(X7:Y62)</f>
        <v>751</v>
      </c>
      <c r="Y63" s="123"/>
      <c r="Z63" s="124">
        <f>SUM(Z7:AA62)</f>
        <v>107</v>
      </c>
      <c r="AA63" s="125"/>
      <c r="AB63" s="122">
        <f>SUM(AB7:AC62)</f>
        <v>31</v>
      </c>
      <c r="AC63" s="125"/>
      <c r="AD63" s="122">
        <f>SUM(AD7:AE62)</f>
        <v>141</v>
      </c>
      <c r="AE63" s="125"/>
      <c r="AF63" s="28">
        <f>SUM(AF7:AF62)</f>
        <v>1098</v>
      </c>
      <c r="AG63" s="122">
        <f>SUM(AG7:AH62)</f>
        <v>271</v>
      </c>
      <c r="AH63" s="125"/>
      <c r="AI63" s="122">
        <f>SUM(AI7:AJ62)</f>
        <v>29</v>
      </c>
      <c r="AJ63" s="125"/>
      <c r="AK63" s="122">
        <f>SUM(AK7:AL62)</f>
        <v>7852</v>
      </c>
      <c r="AL63" s="123"/>
      <c r="AM63" s="124">
        <f>SUM(AM7:AN62)</f>
        <v>15</v>
      </c>
      <c r="AN63" s="125"/>
      <c r="AO63" s="122">
        <f>SUM(AO7:AP62)</f>
        <v>6</v>
      </c>
      <c r="AP63" s="125"/>
      <c r="AQ63" s="122">
        <f>SUM(AQ7:AR62)</f>
        <v>0</v>
      </c>
      <c r="AR63" s="125"/>
      <c r="AS63" s="122">
        <f>SUM(AS7:AT62)</f>
        <v>0</v>
      </c>
      <c r="AT63" s="125"/>
      <c r="AU63" s="122">
        <f>SUM(AU7:AV62)</f>
        <v>27</v>
      </c>
      <c r="AV63" s="126"/>
      <c r="AW63" s="18">
        <f>SUM(AW7:AW62)</f>
        <v>49427189.970000006</v>
      </c>
      <c r="AX63" s="78">
        <f>SUM(AX7:AX62)</f>
        <v>4471364.609999999</v>
      </c>
      <c r="AY63" s="18">
        <f>SUM(AY7:AY62)</f>
        <v>114214986.75000006</v>
      </c>
      <c r="AZ63" s="17">
        <f>SUM(AZ7:AZ62)</f>
        <v>168113541.33000007</v>
      </c>
      <c r="BC63" s="80">
        <f>SUM(BC7:BC62)</f>
        <v>83987.25</v>
      </c>
      <c r="BD63" s="91">
        <f t="shared" si="6"/>
        <v>4555351.859999999</v>
      </c>
      <c r="BE63" s="81"/>
      <c r="BF63" s="80">
        <f>SUM(BF7:BF62)</f>
        <v>339</v>
      </c>
      <c r="BG63" s="81"/>
      <c r="BH63" s="81"/>
      <c r="BI63" s="99">
        <f>SUM(BI7:BI62)</f>
        <v>83988.53820000001</v>
      </c>
    </row>
    <row r="64" spans="57:61" ht="12.75">
      <c r="BE64" s="95" t="s">
        <v>92</v>
      </c>
      <c r="BF64" s="81">
        <v>1</v>
      </c>
      <c r="BG64" s="97">
        <v>159</v>
      </c>
      <c r="BH64" s="97">
        <v>1.56925</v>
      </c>
      <c r="BI64" s="98">
        <f t="shared" si="8"/>
        <v>249.51075</v>
      </c>
    </row>
    <row r="65" spans="2:61" ht="12.75">
      <c r="B65" s="30">
        <f>SUM(B7:B62)</f>
        <v>10794</v>
      </c>
      <c r="C65" s="30"/>
      <c r="AW65" s="84" t="s">
        <v>92</v>
      </c>
      <c r="AX65" s="85">
        <v>13397.34</v>
      </c>
      <c r="BB65" s="83" t="s">
        <v>92</v>
      </c>
      <c r="BC65" s="83">
        <v>250.8</v>
      </c>
      <c r="BE65" s="95" t="s">
        <v>94</v>
      </c>
      <c r="BF65" s="100">
        <f>BF63+BF64</f>
        <v>340</v>
      </c>
      <c r="BG65" s="97">
        <v>159</v>
      </c>
      <c r="BH65" s="97">
        <v>1.5582</v>
      </c>
      <c r="BI65" s="98">
        <f>BI63+BI64</f>
        <v>84238.04895000001</v>
      </c>
    </row>
    <row r="66" spans="8:55" ht="13.5" hidden="1" thickBot="1">
      <c r="H66" s="30">
        <f>D63+F63+O63+Q63+Z63+AB63+AD63+AM63</f>
        <v>339</v>
      </c>
      <c r="AW66" s="18">
        <v>50951524.56</v>
      </c>
      <c r="AX66" s="18">
        <v>4237338.87</v>
      </c>
      <c r="AY66" s="18">
        <v>112928016.89999999</v>
      </c>
      <c r="AZ66" s="18">
        <v>168116880.33000007</v>
      </c>
      <c r="BC66" s="77">
        <f>BC63+AX63</f>
        <v>4555351.859999999</v>
      </c>
    </row>
    <row r="67" spans="49:56" ht="12.75">
      <c r="AW67" s="87" t="s">
        <v>93</v>
      </c>
      <c r="AX67" s="86">
        <f>AX65+AX63</f>
        <v>4484761.949999999</v>
      </c>
      <c r="AY67" s="82">
        <v>4569000</v>
      </c>
      <c r="BC67" s="88">
        <f>BC65+BC63</f>
        <v>84238.05</v>
      </c>
      <c r="BD67" s="88">
        <f>BC67+AX67</f>
        <v>4568999.999999999</v>
      </c>
    </row>
    <row r="68" spans="49:52" ht="12.75">
      <c r="AW68" s="54"/>
      <c r="AX68" s="54"/>
      <c r="AY68" s="54"/>
      <c r="AZ68" s="54"/>
    </row>
    <row r="69" ht="12.75">
      <c r="AY69" s="82">
        <f>AY67-AX67</f>
        <v>84238.05000000075</v>
      </c>
    </row>
    <row r="70" spans="49:51" ht="12.75">
      <c r="AW70" s="82"/>
      <c r="AY70">
        <v>340</v>
      </c>
    </row>
    <row r="72" spans="50:51" ht="12.75">
      <c r="AX72" s="82"/>
      <c r="AY72">
        <f>AY69/AY70</f>
        <v>247.75897058823747</v>
      </c>
    </row>
    <row r="73" ht="12.75">
      <c r="AY73">
        <f>AY70*AY72</f>
        <v>84238.05000000075</v>
      </c>
    </row>
    <row r="74" ht="12.75">
      <c r="AX74" s="82"/>
    </row>
  </sheetData>
  <sheetProtection/>
  <mergeCells count="1244">
    <mergeCell ref="Q62:R62"/>
    <mergeCell ref="Q63:R63"/>
    <mergeCell ref="Q57:R57"/>
    <mergeCell ref="Q58:R58"/>
    <mergeCell ref="Q59:R59"/>
    <mergeCell ref="Q60:R60"/>
    <mergeCell ref="Q53:R53"/>
    <mergeCell ref="Q55:R55"/>
    <mergeCell ref="Q56:R56"/>
    <mergeCell ref="Q61:R61"/>
    <mergeCell ref="Q54:R54"/>
    <mergeCell ref="Q49:R49"/>
    <mergeCell ref="Q50:R50"/>
    <mergeCell ref="Q51:R51"/>
    <mergeCell ref="Q52:R52"/>
    <mergeCell ref="Q45:R45"/>
    <mergeCell ref="Q46:R46"/>
    <mergeCell ref="Q47:R47"/>
    <mergeCell ref="Q48:R48"/>
    <mergeCell ref="Q41:R41"/>
    <mergeCell ref="Q42:R42"/>
    <mergeCell ref="Q43:R43"/>
    <mergeCell ref="Q44:R44"/>
    <mergeCell ref="Q37:R37"/>
    <mergeCell ref="Q38:R38"/>
    <mergeCell ref="Q39:R39"/>
    <mergeCell ref="Q40:R40"/>
    <mergeCell ref="Q33:R33"/>
    <mergeCell ref="Q34:R34"/>
    <mergeCell ref="Q35:R35"/>
    <mergeCell ref="Q36:R36"/>
    <mergeCell ref="Q29:R29"/>
    <mergeCell ref="Q30:R30"/>
    <mergeCell ref="Q31:R31"/>
    <mergeCell ref="Q32:R32"/>
    <mergeCell ref="Q25:R25"/>
    <mergeCell ref="Q26:R26"/>
    <mergeCell ref="Q27:R27"/>
    <mergeCell ref="Q28:R28"/>
    <mergeCell ref="Q21:R21"/>
    <mergeCell ref="Q23:R23"/>
    <mergeCell ref="Q22:R22"/>
    <mergeCell ref="Q24:R24"/>
    <mergeCell ref="Q17:R17"/>
    <mergeCell ref="Q18:R18"/>
    <mergeCell ref="Q19:R19"/>
    <mergeCell ref="Q20:R20"/>
    <mergeCell ref="Q15:R15"/>
    <mergeCell ref="Q16:R16"/>
    <mergeCell ref="Q9:R9"/>
    <mergeCell ref="Q10:R10"/>
    <mergeCell ref="Q11:R11"/>
    <mergeCell ref="Q12:R12"/>
    <mergeCell ref="Q3:R4"/>
    <mergeCell ref="Q6:R6"/>
    <mergeCell ref="Q7:R7"/>
    <mergeCell ref="Q8:R8"/>
    <mergeCell ref="AQ62:AR62"/>
    <mergeCell ref="AS62:AT62"/>
    <mergeCell ref="AQ59:AR59"/>
    <mergeCell ref="AQ60:AR60"/>
    <mergeCell ref="AM61:AN61"/>
    <mergeCell ref="AO61:AP61"/>
    <mergeCell ref="AU62:AV62"/>
    <mergeCell ref="AW1:AZ2"/>
    <mergeCell ref="AZ3:AZ5"/>
    <mergeCell ref="AS60:AT60"/>
    <mergeCell ref="AU60:AV60"/>
    <mergeCell ref="AU61:AV61"/>
    <mergeCell ref="AS58:AT58"/>
    <mergeCell ref="AU58:AV58"/>
    <mergeCell ref="AU59:AV59"/>
    <mergeCell ref="AU54:AV54"/>
    <mergeCell ref="AQ61:AR61"/>
    <mergeCell ref="AS61:AT61"/>
    <mergeCell ref="AO59:AP59"/>
    <mergeCell ref="AM59:AN59"/>
    <mergeCell ref="AM60:AN60"/>
    <mergeCell ref="AO60:AP60"/>
    <mergeCell ref="AS59:AT59"/>
    <mergeCell ref="AQ63:AR63"/>
    <mergeCell ref="AS63:AT63"/>
    <mergeCell ref="AU63:AV63"/>
    <mergeCell ref="AQ56:AR56"/>
    <mergeCell ref="AS56:AT56"/>
    <mergeCell ref="AU56:AV56"/>
    <mergeCell ref="AU57:AV57"/>
    <mergeCell ref="AS57:AT57"/>
    <mergeCell ref="AQ57:AR57"/>
    <mergeCell ref="AQ58:AR58"/>
    <mergeCell ref="AM56:AN56"/>
    <mergeCell ref="AO56:AP56"/>
    <mergeCell ref="AM63:AN63"/>
    <mergeCell ref="AO63:AP63"/>
    <mergeCell ref="AO57:AP57"/>
    <mergeCell ref="AM57:AN57"/>
    <mergeCell ref="AM58:AN58"/>
    <mergeCell ref="AO58:AP58"/>
    <mergeCell ref="AM62:AN62"/>
    <mergeCell ref="AO62:AP62"/>
    <mergeCell ref="AM55:AN55"/>
    <mergeCell ref="AO55:AP55"/>
    <mergeCell ref="AQ55:AR55"/>
    <mergeCell ref="AS55:AT55"/>
    <mergeCell ref="AU55:AV55"/>
    <mergeCell ref="AM54:AN54"/>
    <mergeCell ref="AO54:AP54"/>
    <mergeCell ref="AQ54:AR54"/>
    <mergeCell ref="AS54:AT54"/>
    <mergeCell ref="AQ52:AR52"/>
    <mergeCell ref="AS52:AT52"/>
    <mergeCell ref="AU52:AV52"/>
    <mergeCell ref="AM53:AN53"/>
    <mergeCell ref="AO53:AP53"/>
    <mergeCell ref="AQ53:AR53"/>
    <mergeCell ref="AS53:AT53"/>
    <mergeCell ref="AU53:AV53"/>
    <mergeCell ref="AO51:AP51"/>
    <mergeCell ref="AM51:AN51"/>
    <mergeCell ref="AM52:AN52"/>
    <mergeCell ref="AO52:AP52"/>
    <mergeCell ref="AU50:AV50"/>
    <mergeCell ref="AU51:AV51"/>
    <mergeCell ref="AS51:AT51"/>
    <mergeCell ref="AQ51:AR51"/>
    <mergeCell ref="AM50:AN50"/>
    <mergeCell ref="AO50:AP50"/>
    <mergeCell ref="AQ50:AR50"/>
    <mergeCell ref="AS50:AT50"/>
    <mergeCell ref="AU48:AV48"/>
    <mergeCell ref="AM49:AN49"/>
    <mergeCell ref="AO49:AP49"/>
    <mergeCell ref="AQ49:AR49"/>
    <mergeCell ref="AS49:AT49"/>
    <mergeCell ref="AU49:AV49"/>
    <mergeCell ref="AM48:AN48"/>
    <mergeCell ref="AO48:AP48"/>
    <mergeCell ref="AQ48:AR48"/>
    <mergeCell ref="AS48:AT48"/>
    <mergeCell ref="AQ46:AR46"/>
    <mergeCell ref="AS46:AT46"/>
    <mergeCell ref="AU46:AV46"/>
    <mergeCell ref="AM47:AN47"/>
    <mergeCell ref="AO47:AP47"/>
    <mergeCell ref="AQ47:AR47"/>
    <mergeCell ref="AS47:AT47"/>
    <mergeCell ref="AU47:AV47"/>
    <mergeCell ref="AO45:AP45"/>
    <mergeCell ref="AM45:AN45"/>
    <mergeCell ref="AM46:AN46"/>
    <mergeCell ref="AO46:AP46"/>
    <mergeCell ref="AU44:AV44"/>
    <mergeCell ref="AU45:AV45"/>
    <mergeCell ref="AS45:AT45"/>
    <mergeCell ref="AQ45:AR45"/>
    <mergeCell ref="AM44:AN44"/>
    <mergeCell ref="AO44:AP44"/>
    <mergeCell ref="AQ44:AR44"/>
    <mergeCell ref="AS44:AT44"/>
    <mergeCell ref="AU42:AV42"/>
    <mergeCell ref="AU43:AV43"/>
    <mergeCell ref="AS43:AT43"/>
    <mergeCell ref="AM43:AN43"/>
    <mergeCell ref="AO43:AP43"/>
    <mergeCell ref="AQ43:AR43"/>
    <mergeCell ref="AM42:AN42"/>
    <mergeCell ref="AO42:AP42"/>
    <mergeCell ref="AQ42:AR42"/>
    <mergeCell ref="AS42:AT42"/>
    <mergeCell ref="AU40:AV40"/>
    <mergeCell ref="AM41:AN41"/>
    <mergeCell ref="AO41:AP41"/>
    <mergeCell ref="AQ41:AR41"/>
    <mergeCell ref="AS41:AT41"/>
    <mergeCell ref="AU41:AV41"/>
    <mergeCell ref="AM40:AN40"/>
    <mergeCell ref="AO40:AP40"/>
    <mergeCell ref="AQ40:AR40"/>
    <mergeCell ref="AS40:AT40"/>
    <mergeCell ref="AS38:AT38"/>
    <mergeCell ref="AU38:AV38"/>
    <mergeCell ref="AM39:AN39"/>
    <mergeCell ref="AO39:AP39"/>
    <mergeCell ref="AQ39:AR39"/>
    <mergeCell ref="AS39:AT39"/>
    <mergeCell ref="AU39:AV39"/>
    <mergeCell ref="AQ37:AR37"/>
    <mergeCell ref="AO37:AP37"/>
    <mergeCell ref="AM37:AN37"/>
    <mergeCell ref="AM38:AN38"/>
    <mergeCell ref="AO38:AP38"/>
    <mergeCell ref="AQ38:AR38"/>
    <mergeCell ref="AS36:AT36"/>
    <mergeCell ref="AU36:AV36"/>
    <mergeCell ref="AU37:AV37"/>
    <mergeCell ref="AS37:AT37"/>
    <mergeCell ref="AM35:AN35"/>
    <mergeCell ref="AM36:AN36"/>
    <mergeCell ref="AO36:AP36"/>
    <mergeCell ref="AQ36:AR36"/>
    <mergeCell ref="AU35:AV35"/>
    <mergeCell ref="AS35:AT35"/>
    <mergeCell ref="AQ35:AR35"/>
    <mergeCell ref="AO35:AP35"/>
    <mergeCell ref="AU33:AV33"/>
    <mergeCell ref="AM34:AN34"/>
    <mergeCell ref="AO34:AP34"/>
    <mergeCell ref="AQ34:AR34"/>
    <mergeCell ref="AS34:AT34"/>
    <mergeCell ref="AU34:AV34"/>
    <mergeCell ref="AM33:AN33"/>
    <mergeCell ref="AO33:AP33"/>
    <mergeCell ref="AQ33:AR33"/>
    <mergeCell ref="AS33:AT33"/>
    <mergeCell ref="AU32:AV32"/>
    <mergeCell ref="AM29:AN29"/>
    <mergeCell ref="AO29:AP29"/>
    <mergeCell ref="AQ29:AR29"/>
    <mergeCell ref="AS29:AT29"/>
    <mergeCell ref="AU29:AV29"/>
    <mergeCell ref="AM32:AN32"/>
    <mergeCell ref="AO32:AP32"/>
    <mergeCell ref="AQ32:AR32"/>
    <mergeCell ref="AS32:AT32"/>
    <mergeCell ref="AM30:AN30"/>
    <mergeCell ref="AM27:AN27"/>
    <mergeCell ref="AO27:AP27"/>
    <mergeCell ref="AQ27:AR27"/>
    <mergeCell ref="AM28:AN28"/>
    <mergeCell ref="AQ28:AR28"/>
    <mergeCell ref="AO28:AP28"/>
    <mergeCell ref="AU30:AV30"/>
    <mergeCell ref="AS30:AT30"/>
    <mergeCell ref="AQ30:AR30"/>
    <mergeCell ref="AO30:AP30"/>
    <mergeCell ref="AO25:AP25"/>
    <mergeCell ref="AS27:AT27"/>
    <mergeCell ref="AU27:AV27"/>
    <mergeCell ref="AU28:AV28"/>
    <mergeCell ref="AS28:AT28"/>
    <mergeCell ref="AU26:AV26"/>
    <mergeCell ref="AU25:AV25"/>
    <mergeCell ref="AS25:AT25"/>
    <mergeCell ref="AQ25:AR25"/>
    <mergeCell ref="AU24:AV24"/>
    <mergeCell ref="AM26:AN26"/>
    <mergeCell ref="AO26:AP26"/>
    <mergeCell ref="AQ26:AR26"/>
    <mergeCell ref="AS26:AT26"/>
    <mergeCell ref="AM24:AN24"/>
    <mergeCell ref="AO24:AP24"/>
    <mergeCell ref="AQ24:AR24"/>
    <mergeCell ref="AS24:AT24"/>
    <mergeCell ref="AM25:AN25"/>
    <mergeCell ref="AM22:AN22"/>
    <mergeCell ref="AO22:AP22"/>
    <mergeCell ref="AQ22:AR22"/>
    <mergeCell ref="AS22:AT22"/>
    <mergeCell ref="AM23:AN23"/>
    <mergeCell ref="AO23:AP23"/>
    <mergeCell ref="AQ23:AR23"/>
    <mergeCell ref="AS23:AT23"/>
    <mergeCell ref="AU20:AV20"/>
    <mergeCell ref="AS20:AT20"/>
    <mergeCell ref="AQ20:AR20"/>
    <mergeCell ref="AO20:AP20"/>
    <mergeCell ref="AS21:AT21"/>
    <mergeCell ref="AU21:AV21"/>
    <mergeCell ref="AU22:AV22"/>
    <mergeCell ref="AU23:AV23"/>
    <mergeCell ref="AM20:AN20"/>
    <mergeCell ref="AM21:AN21"/>
    <mergeCell ref="AO21:AP21"/>
    <mergeCell ref="AQ21:AR21"/>
    <mergeCell ref="AU18:AV18"/>
    <mergeCell ref="AM19:AN19"/>
    <mergeCell ref="AO19:AP19"/>
    <mergeCell ref="AQ19:AR19"/>
    <mergeCell ref="AS19:AT19"/>
    <mergeCell ref="AU19:AV19"/>
    <mergeCell ref="AM18:AN18"/>
    <mergeCell ref="AO18:AP18"/>
    <mergeCell ref="AQ18:AR18"/>
    <mergeCell ref="AS18:AT18"/>
    <mergeCell ref="AS16:AT16"/>
    <mergeCell ref="AU16:AV16"/>
    <mergeCell ref="AM17:AN17"/>
    <mergeCell ref="AO17:AP17"/>
    <mergeCell ref="AQ17:AR17"/>
    <mergeCell ref="AS17:AT17"/>
    <mergeCell ref="AU17:AV17"/>
    <mergeCell ref="AQ15:AR15"/>
    <mergeCell ref="AO15:AP15"/>
    <mergeCell ref="AM15:AN15"/>
    <mergeCell ref="AM16:AN16"/>
    <mergeCell ref="AO16:AP16"/>
    <mergeCell ref="AQ16:AR16"/>
    <mergeCell ref="AS14:AT14"/>
    <mergeCell ref="AU14:AV14"/>
    <mergeCell ref="AU15:AV15"/>
    <mergeCell ref="AS15:AT15"/>
    <mergeCell ref="AM13:AN13"/>
    <mergeCell ref="AM14:AN14"/>
    <mergeCell ref="AO14:AP14"/>
    <mergeCell ref="AQ14:AR14"/>
    <mergeCell ref="AU13:AV13"/>
    <mergeCell ref="AS13:AT13"/>
    <mergeCell ref="AQ13:AR13"/>
    <mergeCell ref="AO13:AP13"/>
    <mergeCell ref="AU11:AV11"/>
    <mergeCell ref="AM12:AN12"/>
    <mergeCell ref="AO12:AP12"/>
    <mergeCell ref="AQ12:AR12"/>
    <mergeCell ref="AS12:AT12"/>
    <mergeCell ref="AU12:AV12"/>
    <mergeCell ref="AM11:AN11"/>
    <mergeCell ref="AO11:AP11"/>
    <mergeCell ref="AQ11:AR11"/>
    <mergeCell ref="AS11:AT11"/>
    <mergeCell ref="AU9:AV9"/>
    <mergeCell ref="AM10:AN10"/>
    <mergeCell ref="AO10:AP10"/>
    <mergeCell ref="AQ10:AR10"/>
    <mergeCell ref="AS10:AT10"/>
    <mergeCell ref="AU10:AV10"/>
    <mergeCell ref="AM9:AN9"/>
    <mergeCell ref="AO9:AP9"/>
    <mergeCell ref="AQ9:AR9"/>
    <mergeCell ref="AS9:AT9"/>
    <mergeCell ref="AU7:AV7"/>
    <mergeCell ref="AU8:AV8"/>
    <mergeCell ref="AS8:AT8"/>
    <mergeCell ref="AQ8:AR8"/>
    <mergeCell ref="AM7:AN7"/>
    <mergeCell ref="AO7:AP7"/>
    <mergeCell ref="AQ7:AR7"/>
    <mergeCell ref="AS7:AT7"/>
    <mergeCell ref="AO8:AP8"/>
    <mergeCell ref="AM8:AN8"/>
    <mergeCell ref="AI62:AJ62"/>
    <mergeCell ref="AI63:AJ63"/>
    <mergeCell ref="AK62:AL62"/>
    <mergeCell ref="AK63:AL63"/>
    <mergeCell ref="AK61:AL61"/>
    <mergeCell ref="AI61:AJ61"/>
    <mergeCell ref="AK59:AL59"/>
    <mergeCell ref="AK60:AL60"/>
    <mergeCell ref="AD62:AE62"/>
    <mergeCell ref="AD63:AE63"/>
    <mergeCell ref="AG63:AH63"/>
    <mergeCell ref="AG62:AH62"/>
    <mergeCell ref="AG61:AH61"/>
    <mergeCell ref="AD61:AE61"/>
    <mergeCell ref="AG59:AH59"/>
    <mergeCell ref="AI59:AJ59"/>
    <mergeCell ref="AD60:AE60"/>
    <mergeCell ref="AG60:AH60"/>
    <mergeCell ref="AI60:AJ60"/>
    <mergeCell ref="AD59:AE59"/>
    <mergeCell ref="AK57:AL57"/>
    <mergeCell ref="AK58:AL58"/>
    <mergeCell ref="AI58:AJ58"/>
    <mergeCell ref="AG58:AH58"/>
    <mergeCell ref="AG57:AH57"/>
    <mergeCell ref="AI57:AJ57"/>
    <mergeCell ref="AK55:AL55"/>
    <mergeCell ref="AK56:AL56"/>
    <mergeCell ref="AI56:AJ56"/>
    <mergeCell ref="AG56:AH56"/>
    <mergeCell ref="AG55:AH55"/>
    <mergeCell ref="AI55:AJ55"/>
    <mergeCell ref="AK53:AL53"/>
    <mergeCell ref="AK54:AL54"/>
    <mergeCell ref="AI54:AJ54"/>
    <mergeCell ref="AG54:AH54"/>
    <mergeCell ref="AG53:AH53"/>
    <mergeCell ref="AI53:AJ53"/>
    <mergeCell ref="AK51:AL51"/>
    <mergeCell ref="AK52:AL52"/>
    <mergeCell ref="AI52:AJ52"/>
    <mergeCell ref="AG52:AH52"/>
    <mergeCell ref="AG51:AH51"/>
    <mergeCell ref="AI51:AJ51"/>
    <mergeCell ref="M62:N62"/>
    <mergeCell ref="M63:N63"/>
    <mergeCell ref="O63:P63"/>
    <mergeCell ref="AD52:AE52"/>
    <mergeCell ref="AD53:AE53"/>
    <mergeCell ref="AD54:AE54"/>
    <mergeCell ref="AD55:AE55"/>
    <mergeCell ref="AD56:AE56"/>
    <mergeCell ref="AD57:AE57"/>
    <mergeCell ref="AD58:AE58"/>
    <mergeCell ref="I62:J62"/>
    <mergeCell ref="I63:J63"/>
    <mergeCell ref="K62:L62"/>
    <mergeCell ref="K63:L63"/>
    <mergeCell ref="I60:J60"/>
    <mergeCell ref="K60:L60"/>
    <mergeCell ref="M60:N60"/>
    <mergeCell ref="M61:N61"/>
    <mergeCell ref="K61:L61"/>
    <mergeCell ref="I61:J61"/>
    <mergeCell ref="I58:J58"/>
    <mergeCell ref="K58:L58"/>
    <mergeCell ref="M58:N58"/>
    <mergeCell ref="M59:N59"/>
    <mergeCell ref="K59:L59"/>
    <mergeCell ref="I59:J59"/>
    <mergeCell ref="I56:J56"/>
    <mergeCell ref="K56:L56"/>
    <mergeCell ref="M56:N56"/>
    <mergeCell ref="M57:N57"/>
    <mergeCell ref="K57:L57"/>
    <mergeCell ref="I57:J57"/>
    <mergeCell ref="I54:J54"/>
    <mergeCell ref="K54:L54"/>
    <mergeCell ref="M54:N54"/>
    <mergeCell ref="M55:N55"/>
    <mergeCell ref="K55:L55"/>
    <mergeCell ref="I55:J55"/>
    <mergeCell ref="I52:J52"/>
    <mergeCell ref="K52:L52"/>
    <mergeCell ref="M52:N52"/>
    <mergeCell ref="I53:J53"/>
    <mergeCell ref="K53:L53"/>
    <mergeCell ref="M53:N53"/>
    <mergeCell ref="I50:J50"/>
    <mergeCell ref="K50:L50"/>
    <mergeCell ref="M50:N50"/>
    <mergeCell ref="M51:N51"/>
    <mergeCell ref="K51:L51"/>
    <mergeCell ref="I51:J51"/>
    <mergeCell ref="I48:J48"/>
    <mergeCell ref="K48:L48"/>
    <mergeCell ref="M48:N48"/>
    <mergeCell ref="I49:J49"/>
    <mergeCell ref="K49:L49"/>
    <mergeCell ref="M49:N49"/>
    <mergeCell ref="M46:N46"/>
    <mergeCell ref="K46:L46"/>
    <mergeCell ref="I46:J46"/>
    <mergeCell ref="I47:J47"/>
    <mergeCell ref="K47:L47"/>
    <mergeCell ref="M47:N47"/>
    <mergeCell ref="I44:J44"/>
    <mergeCell ref="K44:L44"/>
    <mergeCell ref="M44:N44"/>
    <mergeCell ref="I45:J45"/>
    <mergeCell ref="K45:L45"/>
    <mergeCell ref="M45:N45"/>
    <mergeCell ref="I42:J42"/>
    <mergeCell ref="K42:L42"/>
    <mergeCell ref="M42:N42"/>
    <mergeCell ref="M43:N43"/>
    <mergeCell ref="K43:L43"/>
    <mergeCell ref="I43:J43"/>
    <mergeCell ref="I40:J40"/>
    <mergeCell ref="K40:L40"/>
    <mergeCell ref="M40:N40"/>
    <mergeCell ref="I41:J41"/>
    <mergeCell ref="K41:L41"/>
    <mergeCell ref="M41:N41"/>
    <mergeCell ref="I38:J38"/>
    <mergeCell ref="K38:L38"/>
    <mergeCell ref="M38:N38"/>
    <mergeCell ref="I39:J39"/>
    <mergeCell ref="K39:L39"/>
    <mergeCell ref="M39:N39"/>
    <mergeCell ref="M36:N36"/>
    <mergeCell ref="K36:L36"/>
    <mergeCell ref="I36:J36"/>
    <mergeCell ref="I37:J37"/>
    <mergeCell ref="K37:L37"/>
    <mergeCell ref="M37:N37"/>
    <mergeCell ref="M34:N34"/>
    <mergeCell ref="K34:L34"/>
    <mergeCell ref="I34:J34"/>
    <mergeCell ref="I35:J35"/>
    <mergeCell ref="K35:L35"/>
    <mergeCell ref="M35:N35"/>
    <mergeCell ref="M32:N32"/>
    <mergeCell ref="K32:L32"/>
    <mergeCell ref="I32:J32"/>
    <mergeCell ref="I33:J33"/>
    <mergeCell ref="K33:L33"/>
    <mergeCell ref="M33:N33"/>
    <mergeCell ref="M28:N28"/>
    <mergeCell ref="K28:L28"/>
    <mergeCell ref="I28:J28"/>
    <mergeCell ref="I29:J29"/>
    <mergeCell ref="K29:L29"/>
    <mergeCell ref="M29:N29"/>
    <mergeCell ref="M30:N30"/>
    <mergeCell ref="K30:L30"/>
    <mergeCell ref="I30:J30"/>
    <mergeCell ref="M31:N31"/>
    <mergeCell ref="M26:N26"/>
    <mergeCell ref="K26:L26"/>
    <mergeCell ref="I26:J26"/>
    <mergeCell ref="I27:J27"/>
    <mergeCell ref="K27:L27"/>
    <mergeCell ref="M27:N27"/>
    <mergeCell ref="M24:N24"/>
    <mergeCell ref="K24:L24"/>
    <mergeCell ref="I24:J24"/>
    <mergeCell ref="I25:J25"/>
    <mergeCell ref="K25:L25"/>
    <mergeCell ref="M25:N25"/>
    <mergeCell ref="M22:N22"/>
    <mergeCell ref="K22:L22"/>
    <mergeCell ref="I22:J22"/>
    <mergeCell ref="I23:J23"/>
    <mergeCell ref="K23:L23"/>
    <mergeCell ref="M23:N23"/>
    <mergeCell ref="M20:N20"/>
    <mergeCell ref="K20:L20"/>
    <mergeCell ref="I20:J20"/>
    <mergeCell ref="I21:J21"/>
    <mergeCell ref="K21:L21"/>
    <mergeCell ref="M21:N21"/>
    <mergeCell ref="M18:N18"/>
    <mergeCell ref="K18:L18"/>
    <mergeCell ref="I18:J18"/>
    <mergeCell ref="I19:J19"/>
    <mergeCell ref="K19:L19"/>
    <mergeCell ref="M19:N19"/>
    <mergeCell ref="M16:N16"/>
    <mergeCell ref="K16:L16"/>
    <mergeCell ref="I16:J16"/>
    <mergeCell ref="I17:J17"/>
    <mergeCell ref="K17:L17"/>
    <mergeCell ref="M17:N17"/>
    <mergeCell ref="I14:J14"/>
    <mergeCell ref="K14:L14"/>
    <mergeCell ref="M14:N14"/>
    <mergeCell ref="I15:J15"/>
    <mergeCell ref="K15:L15"/>
    <mergeCell ref="M15:N15"/>
    <mergeCell ref="I12:J12"/>
    <mergeCell ref="K12:L12"/>
    <mergeCell ref="M12:N12"/>
    <mergeCell ref="I13:J13"/>
    <mergeCell ref="K13:L13"/>
    <mergeCell ref="M13:N13"/>
    <mergeCell ref="I10:J10"/>
    <mergeCell ref="K10:L10"/>
    <mergeCell ref="M10:N10"/>
    <mergeCell ref="I11:J11"/>
    <mergeCell ref="K11:L11"/>
    <mergeCell ref="M11:N11"/>
    <mergeCell ref="I8:J8"/>
    <mergeCell ref="K8:L8"/>
    <mergeCell ref="M8:N8"/>
    <mergeCell ref="M9:N9"/>
    <mergeCell ref="K9:L9"/>
    <mergeCell ref="I9:J9"/>
    <mergeCell ref="AD51:AE51"/>
    <mergeCell ref="K4:L4"/>
    <mergeCell ref="M4:N4"/>
    <mergeCell ref="I4:J4"/>
    <mergeCell ref="K6:L6"/>
    <mergeCell ref="M6:N6"/>
    <mergeCell ref="I6:J6"/>
    <mergeCell ref="I7:J7"/>
    <mergeCell ref="K7:L7"/>
    <mergeCell ref="M7:N7"/>
    <mergeCell ref="AK50:AL50"/>
    <mergeCell ref="AI50:AJ50"/>
    <mergeCell ref="AG50:AH50"/>
    <mergeCell ref="AD50:AE50"/>
    <mergeCell ref="AD49:AE49"/>
    <mergeCell ref="AG49:AH49"/>
    <mergeCell ref="AI49:AJ49"/>
    <mergeCell ref="AK49:AL49"/>
    <mergeCell ref="AK48:AL48"/>
    <mergeCell ref="AI48:AJ48"/>
    <mergeCell ref="AG48:AH48"/>
    <mergeCell ref="AD48:AE48"/>
    <mergeCell ref="AD47:AE47"/>
    <mergeCell ref="AG47:AH47"/>
    <mergeCell ref="AI47:AJ47"/>
    <mergeCell ref="AK47:AL47"/>
    <mergeCell ref="AK46:AL46"/>
    <mergeCell ref="AI46:AJ46"/>
    <mergeCell ref="AG46:AH46"/>
    <mergeCell ref="AD46:AE46"/>
    <mergeCell ref="AD45:AE45"/>
    <mergeCell ref="AG45:AH45"/>
    <mergeCell ref="AI45:AJ45"/>
    <mergeCell ref="AK45:AL45"/>
    <mergeCell ref="AK44:AL44"/>
    <mergeCell ref="AI44:AJ44"/>
    <mergeCell ref="AG44:AH44"/>
    <mergeCell ref="AD44:AE44"/>
    <mergeCell ref="AD43:AE43"/>
    <mergeCell ref="AG43:AH43"/>
    <mergeCell ref="AI43:AJ43"/>
    <mergeCell ref="AK43:AL43"/>
    <mergeCell ref="AK42:AL42"/>
    <mergeCell ref="AI42:AJ42"/>
    <mergeCell ref="AG42:AH42"/>
    <mergeCell ref="AD42:AE42"/>
    <mergeCell ref="AD41:AE41"/>
    <mergeCell ref="AG41:AH41"/>
    <mergeCell ref="AI41:AJ41"/>
    <mergeCell ref="AK41:AL41"/>
    <mergeCell ref="AK40:AL40"/>
    <mergeCell ref="AI40:AJ40"/>
    <mergeCell ref="AG40:AH40"/>
    <mergeCell ref="AD40:AE40"/>
    <mergeCell ref="AD39:AE39"/>
    <mergeCell ref="AG39:AH39"/>
    <mergeCell ref="AI39:AJ39"/>
    <mergeCell ref="AK39:AL39"/>
    <mergeCell ref="AK38:AL38"/>
    <mergeCell ref="AI38:AJ38"/>
    <mergeCell ref="AG38:AH38"/>
    <mergeCell ref="AD38:AE38"/>
    <mergeCell ref="AD37:AE37"/>
    <mergeCell ref="AG37:AH37"/>
    <mergeCell ref="AI37:AJ37"/>
    <mergeCell ref="AK37:AL37"/>
    <mergeCell ref="AD36:AE36"/>
    <mergeCell ref="AG36:AH36"/>
    <mergeCell ref="AI36:AJ36"/>
    <mergeCell ref="AK36:AL36"/>
    <mergeCell ref="AK35:AL35"/>
    <mergeCell ref="AI35:AJ35"/>
    <mergeCell ref="AG35:AH35"/>
    <mergeCell ref="AD35:AE35"/>
    <mergeCell ref="AD34:AE34"/>
    <mergeCell ref="AG34:AH34"/>
    <mergeCell ref="AI34:AJ34"/>
    <mergeCell ref="AK34:AL34"/>
    <mergeCell ref="AD33:AE33"/>
    <mergeCell ref="AG33:AH33"/>
    <mergeCell ref="AI33:AJ33"/>
    <mergeCell ref="AK33:AL33"/>
    <mergeCell ref="AD32:AE32"/>
    <mergeCell ref="AG32:AH32"/>
    <mergeCell ref="AI32:AJ32"/>
    <mergeCell ref="AK32:AL32"/>
    <mergeCell ref="AK31:AL31"/>
    <mergeCell ref="AI31:AJ31"/>
    <mergeCell ref="AG31:AH31"/>
    <mergeCell ref="AD31:AE31"/>
    <mergeCell ref="AD30:AE30"/>
    <mergeCell ref="AG30:AH30"/>
    <mergeCell ref="AI30:AJ30"/>
    <mergeCell ref="AK30:AL30"/>
    <mergeCell ref="AD29:AE29"/>
    <mergeCell ref="AG29:AH29"/>
    <mergeCell ref="AI29:AJ29"/>
    <mergeCell ref="AK29:AL29"/>
    <mergeCell ref="AK28:AL28"/>
    <mergeCell ref="AI28:AJ28"/>
    <mergeCell ref="AG28:AH28"/>
    <mergeCell ref="AD28:AE28"/>
    <mergeCell ref="AD27:AE27"/>
    <mergeCell ref="AG27:AH27"/>
    <mergeCell ref="AI27:AJ27"/>
    <mergeCell ref="AK27:AL27"/>
    <mergeCell ref="AD26:AE26"/>
    <mergeCell ref="AG26:AH26"/>
    <mergeCell ref="AI26:AJ26"/>
    <mergeCell ref="AK26:AL26"/>
    <mergeCell ref="AK25:AL25"/>
    <mergeCell ref="AI25:AJ25"/>
    <mergeCell ref="AG25:AH25"/>
    <mergeCell ref="AD25:AE25"/>
    <mergeCell ref="AD24:AE24"/>
    <mergeCell ref="AG24:AH24"/>
    <mergeCell ref="AI24:AJ24"/>
    <mergeCell ref="AK24:AL24"/>
    <mergeCell ref="AK23:AL23"/>
    <mergeCell ref="AI23:AJ23"/>
    <mergeCell ref="AG23:AH23"/>
    <mergeCell ref="AD23:AE23"/>
    <mergeCell ref="AD22:AE22"/>
    <mergeCell ref="AG22:AH22"/>
    <mergeCell ref="AI22:AJ22"/>
    <mergeCell ref="AK22:AL22"/>
    <mergeCell ref="AK21:AL21"/>
    <mergeCell ref="AI21:AJ21"/>
    <mergeCell ref="AG21:AH21"/>
    <mergeCell ref="AD21:AE21"/>
    <mergeCell ref="AD20:AE20"/>
    <mergeCell ref="AG20:AH20"/>
    <mergeCell ref="AI20:AJ20"/>
    <mergeCell ref="AK20:AL20"/>
    <mergeCell ref="AK19:AL19"/>
    <mergeCell ref="AI19:AJ19"/>
    <mergeCell ref="AG19:AH19"/>
    <mergeCell ref="AD19:AE19"/>
    <mergeCell ref="AD18:AE18"/>
    <mergeCell ref="AG18:AH18"/>
    <mergeCell ref="AI18:AJ18"/>
    <mergeCell ref="AK18:AL18"/>
    <mergeCell ref="AK17:AL17"/>
    <mergeCell ref="AI17:AJ17"/>
    <mergeCell ref="AG17:AH17"/>
    <mergeCell ref="AD17:AE17"/>
    <mergeCell ref="AD16:AE16"/>
    <mergeCell ref="AG16:AH16"/>
    <mergeCell ref="AI16:AJ16"/>
    <mergeCell ref="AK16:AL16"/>
    <mergeCell ref="AG14:AH14"/>
    <mergeCell ref="AI14:AJ14"/>
    <mergeCell ref="AK14:AL14"/>
    <mergeCell ref="AK15:AL15"/>
    <mergeCell ref="AI15:AJ15"/>
    <mergeCell ref="AG15:AH15"/>
    <mergeCell ref="AG13:AH13"/>
    <mergeCell ref="AI13:AJ13"/>
    <mergeCell ref="AK13:AL13"/>
    <mergeCell ref="AD13:AE13"/>
    <mergeCell ref="AG11:AH11"/>
    <mergeCell ref="AI11:AJ11"/>
    <mergeCell ref="AK11:AL11"/>
    <mergeCell ref="AK12:AL12"/>
    <mergeCell ref="AI12:AJ12"/>
    <mergeCell ref="AG12:AH12"/>
    <mergeCell ref="AG9:AH9"/>
    <mergeCell ref="AI9:AJ9"/>
    <mergeCell ref="AK9:AL9"/>
    <mergeCell ref="AK10:AL10"/>
    <mergeCell ref="AI10:AJ10"/>
    <mergeCell ref="AG10:AH10"/>
    <mergeCell ref="AG7:AH7"/>
    <mergeCell ref="AI7:AJ7"/>
    <mergeCell ref="AK7:AL7"/>
    <mergeCell ref="AK8:AL8"/>
    <mergeCell ref="AI8:AJ8"/>
    <mergeCell ref="AG8:AH8"/>
    <mergeCell ref="O60:P60"/>
    <mergeCell ref="O61:P61"/>
    <mergeCell ref="O62:P62"/>
    <mergeCell ref="AD8:AE8"/>
    <mergeCell ref="AD9:AE9"/>
    <mergeCell ref="AD10:AE10"/>
    <mergeCell ref="AD11:AE11"/>
    <mergeCell ref="AD12:AE12"/>
    <mergeCell ref="AD14:AE14"/>
    <mergeCell ref="AD15:AE15"/>
    <mergeCell ref="O56:P56"/>
    <mergeCell ref="O57:P57"/>
    <mergeCell ref="O58:P58"/>
    <mergeCell ref="O59:P59"/>
    <mergeCell ref="O52:P52"/>
    <mergeCell ref="O53:P53"/>
    <mergeCell ref="O54:P54"/>
    <mergeCell ref="O55:P55"/>
    <mergeCell ref="O48:P48"/>
    <mergeCell ref="O49:P49"/>
    <mergeCell ref="O50:P50"/>
    <mergeCell ref="O51:P51"/>
    <mergeCell ref="O44:P44"/>
    <mergeCell ref="O45:P45"/>
    <mergeCell ref="O46:P46"/>
    <mergeCell ref="O47:P47"/>
    <mergeCell ref="O33:P33"/>
    <mergeCell ref="O34:P34"/>
    <mergeCell ref="O40:P40"/>
    <mergeCell ref="O41:P41"/>
    <mergeCell ref="O42:P42"/>
    <mergeCell ref="O43:P43"/>
    <mergeCell ref="O36:P36"/>
    <mergeCell ref="O37:P37"/>
    <mergeCell ref="O38:P38"/>
    <mergeCell ref="O39:P39"/>
    <mergeCell ref="O22:P22"/>
    <mergeCell ref="O23:P23"/>
    <mergeCell ref="O35:P35"/>
    <mergeCell ref="O24:P24"/>
    <mergeCell ref="O25:P25"/>
    <mergeCell ref="O26:P26"/>
    <mergeCell ref="O27:P27"/>
    <mergeCell ref="O28:P28"/>
    <mergeCell ref="O30:P30"/>
    <mergeCell ref="O32:P32"/>
    <mergeCell ref="O15:P15"/>
    <mergeCell ref="O10:P10"/>
    <mergeCell ref="O11:P11"/>
    <mergeCell ref="O16:P16"/>
    <mergeCell ref="O17:P17"/>
    <mergeCell ref="O29:P29"/>
    <mergeCell ref="O18:P18"/>
    <mergeCell ref="O19:P19"/>
    <mergeCell ref="O20:P20"/>
    <mergeCell ref="O21:P21"/>
    <mergeCell ref="O7:P7"/>
    <mergeCell ref="O9:P9"/>
    <mergeCell ref="T9:U9"/>
    <mergeCell ref="O12:P12"/>
    <mergeCell ref="O13:P13"/>
    <mergeCell ref="O14:P14"/>
    <mergeCell ref="Q13:R13"/>
    <mergeCell ref="Q14:R14"/>
    <mergeCell ref="T14:U14"/>
    <mergeCell ref="D63:E63"/>
    <mergeCell ref="F63:G63"/>
    <mergeCell ref="D6:E6"/>
    <mergeCell ref="F6:G6"/>
    <mergeCell ref="F61:G61"/>
    <mergeCell ref="D61:E61"/>
    <mergeCell ref="D62:E62"/>
    <mergeCell ref="F62:G62"/>
    <mergeCell ref="D59:E59"/>
    <mergeCell ref="F59:G59"/>
    <mergeCell ref="F56:G56"/>
    <mergeCell ref="D56:E56"/>
    <mergeCell ref="F60:G60"/>
    <mergeCell ref="D60:E60"/>
    <mergeCell ref="D57:E57"/>
    <mergeCell ref="F57:G57"/>
    <mergeCell ref="F58:G58"/>
    <mergeCell ref="D58:E58"/>
    <mergeCell ref="F54:G54"/>
    <mergeCell ref="D54:E54"/>
    <mergeCell ref="D55:E55"/>
    <mergeCell ref="F55:G55"/>
    <mergeCell ref="F52:G52"/>
    <mergeCell ref="D52:E52"/>
    <mergeCell ref="D53:E53"/>
    <mergeCell ref="F53:G53"/>
    <mergeCell ref="D50:E50"/>
    <mergeCell ref="F50:G50"/>
    <mergeCell ref="D51:E51"/>
    <mergeCell ref="F51:G51"/>
    <mergeCell ref="D48:E48"/>
    <mergeCell ref="F48:G48"/>
    <mergeCell ref="F49:G49"/>
    <mergeCell ref="D49:E49"/>
    <mergeCell ref="D46:E46"/>
    <mergeCell ref="F46:G46"/>
    <mergeCell ref="F47:G47"/>
    <mergeCell ref="D47:E47"/>
    <mergeCell ref="D44:E44"/>
    <mergeCell ref="F44:G44"/>
    <mergeCell ref="F45:G45"/>
    <mergeCell ref="D45:E45"/>
    <mergeCell ref="D42:E42"/>
    <mergeCell ref="F42:G42"/>
    <mergeCell ref="F43:G43"/>
    <mergeCell ref="D43:E43"/>
    <mergeCell ref="D40:E40"/>
    <mergeCell ref="F40:G40"/>
    <mergeCell ref="F41:G41"/>
    <mergeCell ref="D41:E41"/>
    <mergeCell ref="F39:G39"/>
    <mergeCell ref="D39:E39"/>
    <mergeCell ref="D36:E36"/>
    <mergeCell ref="F36:G36"/>
    <mergeCell ref="F37:G37"/>
    <mergeCell ref="D37:E37"/>
    <mergeCell ref="D35:E35"/>
    <mergeCell ref="F35:G35"/>
    <mergeCell ref="F33:G33"/>
    <mergeCell ref="D33:E33"/>
    <mergeCell ref="D38:E38"/>
    <mergeCell ref="F38:G38"/>
    <mergeCell ref="D29:E29"/>
    <mergeCell ref="F29:G29"/>
    <mergeCell ref="D30:E30"/>
    <mergeCell ref="F30:G30"/>
    <mergeCell ref="D34:E34"/>
    <mergeCell ref="F34:G34"/>
    <mergeCell ref="F27:G27"/>
    <mergeCell ref="D27:E27"/>
    <mergeCell ref="D32:E32"/>
    <mergeCell ref="F32:G32"/>
    <mergeCell ref="F25:G25"/>
    <mergeCell ref="D25:E25"/>
    <mergeCell ref="D26:E26"/>
    <mergeCell ref="F26:G26"/>
    <mergeCell ref="D28:E28"/>
    <mergeCell ref="F28:G28"/>
    <mergeCell ref="F23:G23"/>
    <mergeCell ref="D23:E23"/>
    <mergeCell ref="D24:E24"/>
    <mergeCell ref="F24:G24"/>
    <mergeCell ref="F21:G21"/>
    <mergeCell ref="D21:E21"/>
    <mergeCell ref="D22:E22"/>
    <mergeCell ref="F22:G22"/>
    <mergeCell ref="F19:G19"/>
    <mergeCell ref="D19:E19"/>
    <mergeCell ref="D20:E20"/>
    <mergeCell ref="F20:G20"/>
    <mergeCell ref="F17:G17"/>
    <mergeCell ref="D17:E17"/>
    <mergeCell ref="D18:E18"/>
    <mergeCell ref="F18:G18"/>
    <mergeCell ref="F15:G15"/>
    <mergeCell ref="D15:E15"/>
    <mergeCell ref="D16:E16"/>
    <mergeCell ref="F16:G16"/>
    <mergeCell ref="F13:G13"/>
    <mergeCell ref="D13:E13"/>
    <mergeCell ref="D14:E14"/>
    <mergeCell ref="F14:G14"/>
    <mergeCell ref="D3:E4"/>
    <mergeCell ref="F3:G4"/>
    <mergeCell ref="F11:G11"/>
    <mergeCell ref="D11:E11"/>
    <mergeCell ref="D12:E12"/>
    <mergeCell ref="F12:G12"/>
    <mergeCell ref="F9:G9"/>
    <mergeCell ref="D9:E9"/>
    <mergeCell ref="D10:E10"/>
    <mergeCell ref="F10:G10"/>
    <mergeCell ref="AG6:AH6"/>
    <mergeCell ref="AQ6:AR6"/>
    <mergeCell ref="D7:E7"/>
    <mergeCell ref="F7:G7"/>
    <mergeCell ref="D8:E8"/>
    <mergeCell ref="F8:G8"/>
    <mergeCell ref="AD6:AE6"/>
    <mergeCell ref="AD7:AE7"/>
    <mergeCell ref="O6:P6"/>
    <mergeCell ref="O8:P8"/>
    <mergeCell ref="AO4:AP4"/>
    <mergeCell ref="AO6:AP6"/>
    <mergeCell ref="AS6:AT6"/>
    <mergeCell ref="AU6:AV6"/>
    <mergeCell ref="AO5:AP5"/>
    <mergeCell ref="T6:U6"/>
    <mergeCell ref="V6:W6"/>
    <mergeCell ref="X6:Y6"/>
    <mergeCell ref="Z6:AA6"/>
    <mergeCell ref="AB6:AC6"/>
    <mergeCell ref="V18:W18"/>
    <mergeCell ref="V19:W19"/>
    <mergeCell ref="V24:W24"/>
    <mergeCell ref="V20:W20"/>
    <mergeCell ref="V21:W21"/>
    <mergeCell ref="V22:W22"/>
    <mergeCell ref="V23:W23"/>
    <mergeCell ref="V14:W14"/>
    <mergeCell ref="V15:W15"/>
    <mergeCell ref="V16:W16"/>
    <mergeCell ref="V17:W17"/>
    <mergeCell ref="T61:U61"/>
    <mergeCell ref="T62:U62"/>
    <mergeCell ref="T59:U59"/>
    <mergeCell ref="T60:U60"/>
    <mergeCell ref="T53:U53"/>
    <mergeCell ref="T54:U54"/>
    <mergeCell ref="T63:U63"/>
    <mergeCell ref="V7:W7"/>
    <mergeCell ref="V8:W8"/>
    <mergeCell ref="V9:W9"/>
    <mergeCell ref="V10:W10"/>
    <mergeCell ref="V11:W11"/>
    <mergeCell ref="V12:W12"/>
    <mergeCell ref="V13:W13"/>
    <mergeCell ref="T57:U57"/>
    <mergeCell ref="T58:U58"/>
    <mergeCell ref="T55:U55"/>
    <mergeCell ref="T56:U56"/>
    <mergeCell ref="T49:U49"/>
    <mergeCell ref="T50:U50"/>
    <mergeCell ref="T51:U51"/>
    <mergeCell ref="T52:U52"/>
    <mergeCell ref="T45:U45"/>
    <mergeCell ref="T46:U46"/>
    <mergeCell ref="T47:U47"/>
    <mergeCell ref="T48:U48"/>
    <mergeCell ref="T41:U41"/>
    <mergeCell ref="T42:U42"/>
    <mergeCell ref="T43:U43"/>
    <mergeCell ref="T44:U44"/>
    <mergeCell ref="T37:U37"/>
    <mergeCell ref="T38:U38"/>
    <mergeCell ref="T39:U39"/>
    <mergeCell ref="T40:U40"/>
    <mergeCell ref="T33:U33"/>
    <mergeCell ref="T34:U34"/>
    <mergeCell ref="T35:U35"/>
    <mergeCell ref="T36:U36"/>
    <mergeCell ref="T32:U32"/>
    <mergeCell ref="T21:U21"/>
    <mergeCell ref="T22:U22"/>
    <mergeCell ref="T23:U23"/>
    <mergeCell ref="T24:U24"/>
    <mergeCell ref="T25:U25"/>
    <mergeCell ref="T27:U27"/>
    <mergeCell ref="T28:U28"/>
    <mergeCell ref="T29:U29"/>
    <mergeCell ref="T30:U30"/>
    <mergeCell ref="T26:U26"/>
    <mergeCell ref="T15:U15"/>
    <mergeCell ref="T16:U16"/>
    <mergeCell ref="T17:U17"/>
    <mergeCell ref="T18:U18"/>
    <mergeCell ref="T19:U19"/>
    <mergeCell ref="T20:U20"/>
    <mergeCell ref="X15:Y15"/>
    <mergeCell ref="T11:U11"/>
    <mergeCell ref="T12:U12"/>
    <mergeCell ref="T7:U7"/>
    <mergeCell ref="T8:U8"/>
    <mergeCell ref="S3:Y3"/>
    <mergeCell ref="X7:Y7"/>
    <mergeCell ref="X8:Y8"/>
    <mergeCell ref="T10:U10"/>
    <mergeCell ref="T13:U13"/>
    <mergeCell ref="X9:Y9"/>
    <mergeCell ref="X10:Y10"/>
    <mergeCell ref="X11:Y11"/>
    <mergeCell ref="X12:Y12"/>
    <mergeCell ref="X13:Y13"/>
    <mergeCell ref="X14:Y14"/>
    <mergeCell ref="A1:A5"/>
    <mergeCell ref="B1:B5"/>
    <mergeCell ref="T4:U4"/>
    <mergeCell ref="V4:W4"/>
    <mergeCell ref="O2:Y2"/>
    <mergeCell ref="X4:Y4"/>
    <mergeCell ref="D2:N2"/>
    <mergeCell ref="H3:N3"/>
    <mergeCell ref="D1:AV1"/>
    <mergeCell ref="AD3:AE4"/>
    <mergeCell ref="Z2:AL2"/>
    <mergeCell ref="AO3:AV3"/>
    <mergeCell ref="AM2:AV2"/>
    <mergeCell ref="AG4:AH4"/>
    <mergeCell ref="AI4:AJ4"/>
    <mergeCell ref="AK4:AL4"/>
    <mergeCell ref="AF3:AL3"/>
    <mergeCell ref="AU4:AV4"/>
    <mergeCell ref="AS4:AT4"/>
    <mergeCell ref="AQ4:AR4"/>
    <mergeCell ref="V25:W25"/>
    <mergeCell ref="AB9:AC9"/>
    <mergeCell ref="AB10:AC10"/>
    <mergeCell ref="AB11:AC11"/>
    <mergeCell ref="AB12:AC12"/>
    <mergeCell ref="AB13:AC13"/>
    <mergeCell ref="AB14:AC14"/>
    <mergeCell ref="AB16:AC16"/>
    <mergeCell ref="AB18:AC18"/>
    <mergeCell ref="AB20:AC20"/>
    <mergeCell ref="V30:W30"/>
    <mergeCell ref="V32:W32"/>
    <mergeCell ref="V33:W33"/>
    <mergeCell ref="V26:W26"/>
    <mergeCell ref="V27:W27"/>
    <mergeCell ref="V28:W28"/>
    <mergeCell ref="V29:W29"/>
    <mergeCell ref="V34:W34"/>
    <mergeCell ref="V35:W35"/>
    <mergeCell ref="V36:W36"/>
    <mergeCell ref="V37:W37"/>
    <mergeCell ref="V38:W38"/>
    <mergeCell ref="V39:W39"/>
    <mergeCell ref="V48:W48"/>
    <mergeCell ref="V49:W49"/>
    <mergeCell ref="V53:W53"/>
    <mergeCell ref="V54:W54"/>
    <mergeCell ref="V40:W40"/>
    <mergeCell ref="V41:W41"/>
    <mergeCell ref="V42:W42"/>
    <mergeCell ref="V43:W43"/>
    <mergeCell ref="V44:W44"/>
    <mergeCell ref="V45:W45"/>
    <mergeCell ref="AX3:AX4"/>
    <mergeCell ref="AY3:AY4"/>
    <mergeCell ref="AB3:AC4"/>
    <mergeCell ref="Z3:AA4"/>
    <mergeCell ref="Z13:AA13"/>
    <mergeCell ref="Z12:AA12"/>
    <mergeCell ref="AM3:AN4"/>
    <mergeCell ref="AM6:AN6"/>
    <mergeCell ref="AI6:AJ6"/>
    <mergeCell ref="AK6:AL6"/>
    <mergeCell ref="V63:W63"/>
    <mergeCell ref="AW3:AW4"/>
    <mergeCell ref="AB7:AC7"/>
    <mergeCell ref="AB8:AC8"/>
    <mergeCell ref="V58:W58"/>
    <mergeCell ref="AB19:AC19"/>
    <mergeCell ref="V51:W51"/>
    <mergeCell ref="V52:W52"/>
    <mergeCell ref="V55:W55"/>
    <mergeCell ref="V56:W56"/>
    <mergeCell ref="AB21:AC21"/>
    <mergeCell ref="Z7:AA7"/>
    <mergeCell ref="Z8:AA8"/>
    <mergeCell ref="Z9:AA9"/>
    <mergeCell ref="Z10:AA10"/>
    <mergeCell ref="Z11:AA11"/>
    <mergeCell ref="Z14:AA14"/>
    <mergeCell ref="AB17:AC17"/>
    <mergeCell ref="AB15:AC15"/>
    <mergeCell ref="Z15:AA15"/>
    <mergeCell ref="X19:Y19"/>
    <mergeCell ref="Z19:AA19"/>
    <mergeCell ref="V62:W62"/>
    <mergeCell ref="V59:W59"/>
    <mergeCell ref="V60:W60"/>
    <mergeCell ref="V61:W61"/>
    <mergeCell ref="V57:W57"/>
    <mergeCell ref="V50:W50"/>
    <mergeCell ref="V46:W46"/>
    <mergeCell ref="V47:W47"/>
    <mergeCell ref="X16:Y16"/>
    <mergeCell ref="X17:Y17"/>
    <mergeCell ref="Z16:AA16"/>
    <mergeCell ref="Z17:AA17"/>
    <mergeCell ref="X18:Y18"/>
    <mergeCell ref="Z18:AA18"/>
    <mergeCell ref="X20:Y20"/>
    <mergeCell ref="Z20:AA20"/>
    <mergeCell ref="X21:Y21"/>
    <mergeCell ref="Z21:AA21"/>
    <mergeCell ref="AB22:AC22"/>
    <mergeCell ref="X23:Y23"/>
    <mergeCell ref="Z23:AA23"/>
    <mergeCell ref="AB23:AC23"/>
    <mergeCell ref="X22:Y22"/>
    <mergeCell ref="Z22:AA22"/>
    <mergeCell ref="X25:Y25"/>
    <mergeCell ref="Z25:AA25"/>
    <mergeCell ref="AB25:AC25"/>
    <mergeCell ref="AB24:AC24"/>
    <mergeCell ref="Z24:AA24"/>
    <mergeCell ref="X24:Y24"/>
    <mergeCell ref="X27:Y27"/>
    <mergeCell ref="Z27:AA27"/>
    <mergeCell ref="AB27:AC27"/>
    <mergeCell ref="AB26:AC26"/>
    <mergeCell ref="Z26:AA26"/>
    <mergeCell ref="X26:Y26"/>
    <mergeCell ref="X29:Y29"/>
    <mergeCell ref="Z29:AA29"/>
    <mergeCell ref="AB29:AC29"/>
    <mergeCell ref="AB28:AC28"/>
    <mergeCell ref="Z28:AA28"/>
    <mergeCell ref="X28:Y28"/>
    <mergeCell ref="Z30:AA30"/>
    <mergeCell ref="X30:Y30"/>
    <mergeCell ref="Z31:AA31"/>
    <mergeCell ref="AB31:AC31"/>
    <mergeCell ref="AB30:AC30"/>
    <mergeCell ref="X33:Y33"/>
    <mergeCell ref="Z33:AA33"/>
    <mergeCell ref="AB33:AC33"/>
    <mergeCell ref="AB32:AC32"/>
    <mergeCell ref="Z32:AA32"/>
    <mergeCell ref="X32:Y32"/>
    <mergeCell ref="AB34:AC34"/>
    <mergeCell ref="Z34:AA34"/>
    <mergeCell ref="X34:Y34"/>
    <mergeCell ref="X35:Y35"/>
    <mergeCell ref="Z35:AA35"/>
    <mergeCell ref="AB35:AC35"/>
    <mergeCell ref="AB36:AC36"/>
    <mergeCell ref="Z36:AA36"/>
    <mergeCell ref="X36:Y36"/>
    <mergeCell ref="X37:Y37"/>
    <mergeCell ref="Z37:AA37"/>
    <mergeCell ref="AB37:AC37"/>
    <mergeCell ref="AB38:AC38"/>
    <mergeCell ref="Z38:AA38"/>
    <mergeCell ref="X38:Y38"/>
    <mergeCell ref="X39:Y39"/>
    <mergeCell ref="Z39:AA39"/>
    <mergeCell ref="AB39:AC39"/>
    <mergeCell ref="AB40:AC40"/>
    <mergeCell ref="Z40:AA40"/>
    <mergeCell ref="X40:Y40"/>
    <mergeCell ref="X41:Y41"/>
    <mergeCell ref="Z41:AA41"/>
    <mergeCell ref="AB41:AC41"/>
    <mergeCell ref="AB42:AC42"/>
    <mergeCell ref="Z42:AA42"/>
    <mergeCell ref="X42:Y42"/>
    <mergeCell ref="X43:Y43"/>
    <mergeCell ref="Z43:AA43"/>
    <mergeCell ref="AB43:AC43"/>
    <mergeCell ref="X44:Y44"/>
    <mergeCell ref="Z44:AA44"/>
    <mergeCell ref="AB44:AC44"/>
    <mergeCell ref="AB45:AC45"/>
    <mergeCell ref="Z45:AA45"/>
    <mergeCell ref="X45:Y45"/>
    <mergeCell ref="X46:Y46"/>
    <mergeCell ref="Z46:AA46"/>
    <mergeCell ref="AB46:AC46"/>
    <mergeCell ref="AB47:AC47"/>
    <mergeCell ref="Z47:AA47"/>
    <mergeCell ref="X47:Y47"/>
    <mergeCell ref="AB52:AC52"/>
    <mergeCell ref="Z52:AA52"/>
    <mergeCell ref="X52:Y52"/>
    <mergeCell ref="X48:Y48"/>
    <mergeCell ref="Z48:AA48"/>
    <mergeCell ref="AB48:AC48"/>
    <mergeCell ref="AB49:AC49"/>
    <mergeCell ref="AB50:AC50"/>
    <mergeCell ref="AB51:AC51"/>
    <mergeCell ref="X49:Y49"/>
    <mergeCell ref="X63:Y63"/>
    <mergeCell ref="Z63:AA63"/>
    <mergeCell ref="AB63:AC63"/>
    <mergeCell ref="AB60:AC60"/>
    <mergeCell ref="Z60:AA60"/>
    <mergeCell ref="Z61:AA61"/>
    <mergeCell ref="AB61:AC61"/>
    <mergeCell ref="X60:Y60"/>
    <mergeCell ref="X62:Y62"/>
    <mergeCell ref="X61:Y61"/>
    <mergeCell ref="O3:P4"/>
    <mergeCell ref="AB62:AC62"/>
    <mergeCell ref="Z62:AA62"/>
    <mergeCell ref="Z59:AA59"/>
    <mergeCell ref="AB58:AC58"/>
    <mergeCell ref="Z58:AA58"/>
    <mergeCell ref="X58:Y58"/>
    <mergeCell ref="X59:Y59"/>
    <mergeCell ref="Z54:AA54"/>
    <mergeCell ref="X54:Y54"/>
    <mergeCell ref="BC1:BC4"/>
    <mergeCell ref="AB59:AC59"/>
    <mergeCell ref="Z56:AA56"/>
    <mergeCell ref="AB54:AC54"/>
    <mergeCell ref="Z53:AA53"/>
    <mergeCell ref="Z49:AA49"/>
    <mergeCell ref="AB53:AC53"/>
    <mergeCell ref="Z55:AA55"/>
    <mergeCell ref="Z51:AA51"/>
    <mergeCell ref="AB55:AC55"/>
    <mergeCell ref="X50:Y50"/>
    <mergeCell ref="Z50:AA50"/>
    <mergeCell ref="AB57:AC57"/>
    <mergeCell ref="Z57:AA57"/>
    <mergeCell ref="AB56:AC56"/>
    <mergeCell ref="X57:Y57"/>
    <mergeCell ref="X56:Y56"/>
    <mergeCell ref="X55:Y55"/>
    <mergeCell ref="X51:Y51"/>
    <mergeCell ref="X53:Y5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</cp:lastModifiedBy>
  <cp:lastPrinted>2021-01-11T06:42:17Z</cp:lastPrinted>
  <dcterms:created xsi:type="dcterms:W3CDTF">1996-10-08T23:32:33Z</dcterms:created>
  <dcterms:modified xsi:type="dcterms:W3CDTF">2022-01-10T09:35:19Z</dcterms:modified>
  <cp:category/>
  <cp:version/>
  <cp:contentType/>
  <cp:contentStatus/>
</cp:coreProperties>
</file>